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itle" sheetId="1" r:id="rId1"/>
    <sheet name="data" sheetId="2" r:id="rId2"/>
    <sheet name="Sheet2" sheetId="3" r:id="rId3"/>
  </sheets>
  <calcPr calcId="152511"/>
</workbook>
</file>

<file path=xl/calcChain.xml><?xml version="1.0" encoding="utf-8"?>
<calcChain xmlns="http://schemas.openxmlformats.org/spreadsheetml/2006/main">
  <c r="I2" i="2" l="1"/>
  <c r="K2" i="2"/>
  <c r="P2" i="2"/>
  <c r="S2" i="2" s="1"/>
  <c r="Q2" i="2"/>
  <c r="Y2" i="2"/>
  <c r="AB2" i="2" s="1"/>
  <c r="Z2" i="2"/>
  <c r="I3" i="2"/>
  <c r="K3" i="2" s="1"/>
  <c r="P3" i="2"/>
  <c r="S3" i="2" s="1"/>
  <c r="Q3" i="2"/>
  <c r="Y3" i="2"/>
  <c r="Z3" i="2"/>
  <c r="AB3" i="2" s="1"/>
  <c r="I4" i="2"/>
  <c r="K4" i="2" s="1"/>
  <c r="P4" i="2"/>
  <c r="Q4" i="2"/>
  <c r="S4" i="2" s="1"/>
  <c r="Y4" i="2"/>
  <c r="AB4" i="2" s="1"/>
  <c r="Z4" i="2"/>
  <c r="I5" i="2"/>
  <c r="K5" i="2"/>
  <c r="P5" i="2"/>
  <c r="S5" i="2" s="1"/>
  <c r="Q5" i="2"/>
  <c r="Y5" i="2"/>
  <c r="AB5" i="2" s="1"/>
  <c r="Z5" i="2"/>
  <c r="I6" i="2"/>
  <c r="K6" i="2" s="1"/>
  <c r="P6" i="2"/>
  <c r="S6" i="2" s="1"/>
  <c r="Q6" i="2"/>
  <c r="Y6" i="2"/>
  <c r="Z6" i="2"/>
  <c r="AB6" i="2" s="1"/>
  <c r="I7" i="2"/>
  <c r="K7" i="2" s="1"/>
  <c r="P7" i="2"/>
  <c r="Q7" i="2"/>
  <c r="S7" i="2" s="1"/>
  <c r="Y7" i="2"/>
  <c r="AB7" i="2" s="1"/>
  <c r="Z7" i="2"/>
  <c r="I8" i="2"/>
  <c r="K8" i="2"/>
  <c r="P8" i="2"/>
  <c r="S8" i="2" s="1"/>
  <c r="Q8" i="2"/>
  <c r="Y8" i="2"/>
  <c r="AB8" i="2" s="1"/>
  <c r="Z8" i="2"/>
  <c r="AF8" i="2"/>
  <c r="I9" i="2"/>
  <c r="K9" i="2" s="1"/>
  <c r="P9" i="2"/>
  <c r="S9" i="2" s="1"/>
  <c r="Q9" i="2"/>
  <c r="Y9" i="2"/>
  <c r="Z9" i="2"/>
  <c r="AB9" i="2" s="1"/>
  <c r="I10" i="2"/>
  <c r="K10" i="2" s="1"/>
  <c r="P10" i="2"/>
  <c r="Q10" i="2"/>
  <c r="S10" i="2" s="1"/>
  <c r="Y10" i="2"/>
  <c r="AB10" i="2" s="1"/>
  <c r="Z10" i="2"/>
  <c r="I11" i="2"/>
  <c r="K11" i="2"/>
  <c r="P11" i="2"/>
  <c r="S11" i="2" s="1"/>
  <c r="Q11" i="2"/>
  <c r="Y11" i="2"/>
  <c r="AB11" i="2" s="1"/>
  <c r="Z11" i="2"/>
  <c r="I12" i="2"/>
  <c r="K12" i="2" s="1"/>
  <c r="P12" i="2"/>
  <c r="S12" i="2" s="1"/>
  <c r="Q12" i="2"/>
  <c r="Y12" i="2"/>
  <c r="Z12" i="2"/>
  <c r="AB12" i="2" s="1"/>
  <c r="I13" i="2"/>
  <c r="K13" i="2" s="1"/>
  <c r="P13" i="2"/>
  <c r="Q13" i="2"/>
  <c r="S13" i="2" s="1"/>
  <c r="Y13" i="2"/>
  <c r="AB13" i="2" s="1"/>
  <c r="Z13" i="2"/>
  <c r="I14" i="2"/>
  <c r="K14" i="2"/>
  <c r="P14" i="2"/>
  <c r="S14" i="2" s="1"/>
  <c r="Q14" i="2"/>
  <c r="Y14" i="2"/>
  <c r="AB14" i="2" s="1"/>
  <c r="AF14" i="2" s="1"/>
  <c r="Z14" i="2"/>
  <c r="I15" i="2"/>
  <c r="K15" i="2" s="1"/>
  <c r="P15" i="2"/>
  <c r="S15" i="2" s="1"/>
  <c r="Q15" i="2"/>
  <c r="Y15" i="2"/>
  <c r="AB15" i="2" s="1"/>
  <c r="Z15" i="2"/>
  <c r="I16" i="2"/>
  <c r="K16" i="2" s="1"/>
  <c r="P16" i="2"/>
  <c r="S16" i="2" s="1"/>
  <c r="Q16" i="2"/>
  <c r="Y16" i="2"/>
  <c r="AB16" i="2" s="1"/>
  <c r="Z16" i="2"/>
  <c r="I17" i="2"/>
  <c r="K17" i="2"/>
  <c r="P17" i="2"/>
  <c r="S17" i="2" s="1"/>
  <c r="Q17" i="2"/>
  <c r="Y17" i="2"/>
  <c r="AB17" i="2" s="1"/>
  <c r="AF17" i="2" s="1"/>
  <c r="Z17" i="2"/>
  <c r="I18" i="2"/>
  <c r="K18" i="2" s="1"/>
  <c r="P18" i="2"/>
  <c r="S18" i="2" s="1"/>
  <c r="Q18" i="2"/>
  <c r="Y18" i="2"/>
  <c r="AB18" i="2" s="1"/>
  <c r="Z18" i="2"/>
  <c r="I19" i="2"/>
  <c r="K19" i="2" s="1"/>
  <c r="P19" i="2"/>
  <c r="Q19" i="2"/>
  <c r="Y19" i="2"/>
  <c r="AB19" i="2" s="1"/>
  <c r="Z19" i="2"/>
  <c r="I20" i="2"/>
  <c r="K20" i="2"/>
  <c r="P20" i="2"/>
  <c r="S20" i="2" s="1"/>
  <c r="Q20" i="2"/>
  <c r="Y20" i="2"/>
  <c r="AB20" i="2" s="1"/>
  <c r="AF20" i="2" s="1"/>
  <c r="Z20" i="2"/>
  <c r="I21" i="2"/>
  <c r="K21" i="2" s="1"/>
  <c r="P21" i="2"/>
  <c r="S21" i="2" s="1"/>
  <c r="Q21" i="2"/>
  <c r="Y21" i="2"/>
  <c r="AB21" i="2" s="1"/>
  <c r="Z21" i="2"/>
  <c r="I22" i="2"/>
  <c r="K22" i="2" s="1"/>
  <c r="P22" i="2"/>
  <c r="S22" i="2" s="1"/>
  <c r="Q22" i="2"/>
  <c r="Y22" i="2"/>
  <c r="AB22" i="2" s="1"/>
  <c r="Z22" i="2"/>
  <c r="I23" i="2"/>
  <c r="K23" i="2"/>
  <c r="P23" i="2"/>
  <c r="S23" i="2" s="1"/>
  <c r="Q23" i="2"/>
  <c r="Y23" i="2"/>
  <c r="AB23" i="2" s="1"/>
  <c r="AF23" i="2" s="1"/>
  <c r="Z23" i="2"/>
  <c r="I24" i="2"/>
  <c r="K24" i="2" s="1"/>
  <c r="P24" i="2"/>
  <c r="S24" i="2" s="1"/>
  <c r="Q24" i="2"/>
  <c r="Y24" i="2"/>
  <c r="AB24" i="2" s="1"/>
  <c r="Z24" i="2"/>
  <c r="I25" i="2"/>
  <c r="K25" i="2" s="1"/>
  <c r="P25" i="2"/>
  <c r="Q25" i="2"/>
  <c r="Y25" i="2"/>
  <c r="AB25" i="2" s="1"/>
  <c r="Z25" i="2"/>
  <c r="I26" i="2"/>
  <c r="K26" i="2"/>
  <c r="P26" i="2"/>
  <c r="S26" i="2" s="1"/>
  <c r="Q26" i="2"/>
  <c r="Y26" i="2"/>
  <c r="AB26" i="2" s="1"/>
  <c r="AF26" i="2" s="1"/>
  <c r="Z26" i="2"/>
  <c r="I27" i="2"/>
  <c r="K27" i="2" s="1"/>
  <c r="P27" i="2"/>
  <c r="S27" i="2" s="1"/>
  <c r="Q27" i="2"/>
  <c r="Y27" i="2"/>
  <c r="AB27" i="2" s="1"/>
  <c r="Z27" i="2"/>
  <c r="I28" i="2"/>
  <c r="K28" i="2"/>
  <c r="P28" i="2"/>
  <c r="Q28" i="2"/>
  <c r="Y28" i="2"/>
  <c r="AB28" i="2" s="1"/>
  <c r="Z28" i="2"/>
  <c r="I29" i="2"/>
  <c r="K29" i="2"/>
  <c r="P29" i="2"/>
  <c r="S29" i="2" s="1"/>
  <c r="Q29" i="2"/>
  <c r="Y29" i="2"/>
  <c r="AB29" i="2" s="1"/>
  <c r="AF29" i="2" s="1"/>
  <c r="Z29" i="2"/>
  <c r="I30" i="2"/>
  <c r="K30" i="2" s="1"/>
  <c r="P30" i="2"/>
  <c r="S30" i="2" s="1"/>
  <c r="Q30" i="2"/>
  <c r="Y30" i="2"/>
  <c r="Z30" i="2"/>
  <c r="I31" i="2"/>
  <c r="K31" i="2"/>
  <c r="P31" i="2"/>
  <c r="Q31" i="2"/>
  <c r="Y31" i="2"/>
  <c r="AB31" i="2" s="1"/>
  <c r="Z31" i="2"/>
  <c r="I32" i="2"/>
  <c r="K32" i="2"/>
  <c r="P32" i="2"/>
  <c r="S32" i="2" s="1"/>
  <c r="Q32" i="2"/>
  <c r="Y32" i="2"/>
  <c r="AB32" i="2" s="1"/>
  <c r="Z32" i="2"/>
  <c r="AF32" i="2"/>
  <c r="I33" i="2"/>
  <c r="K33" i="2" s="1"/>
  <c r="P33" i="2"/>
  <c r="S33" i="2" s="1"/>
  <c r="Q33" i="2"/>
  <c r="Y33" i="2"/>
  <c r="Z33" i="2"/>
  <c r="I34" i="2"/>
  <c r="K34" i="2"/>
  <c r="P34" i="2"/>
  <c r="S34" i="2" s="1"/>
  <c r="Q34" i="2"/>
  <c r="Y34" i="2"/>
  <c r="AB34" i="2" s="1"/>
  <c r="Z34" i="2"/>
  <c r="I35" i="2"/>
  <c r="K35" i="2"/>
  <c r="P35" i="2"/>
  <c r="S35" i="2" s="1"/>
  <c r="Q35" i="2"/>
  <c r="Y35" i="2"/>
  <c r="AB35" i="2" s="1"/>
  <c r="Z35" i="2"/>
  <c r="AF35" i="2"/>
  <c r="I36" i="2"/>
  <c r="K36" i="2" s="1"/>
  <c r="P36" i="2"/>
  <c r="S36" i="2" s="1"/>
  <c r="Q36" i="2"/>
  <c r="Y36" i="2"/>
  <c r="Z36" i="2"/>
  <c r="I37" i="2"/>
  <c r="K37" i="2"/>
  <c r="P37" i="2"/>
  <c r="S37" i="2" s="1"/>
  <c r="Q37" i="2"/>
  <c r="Y37" i="2"/>
  <c r="AB37" i="2" s="1"/>
  <c r="Z37" i="2"/>
  <c r="J38" i="2"/>
  <c r="K38" i="2"/>
  <c r="P38" i="2"/>
  <c r="S38" i="2" s="1"/>
  <c r="T38" i="2" s="1"/>
  <c r="Q38" i="2"/>
  <c r="Y38" i="2"/>
  <c r="AB38" i="2" s="1"/>
  <c r="Z38" i="2"/>
  <c r="AA38" i="2"/>
  <c r="AD38" i="2"/>
  <c r="AE38" i="2"/>
  <c r="J39" i="2"/>
  <c r="K39" i="2" s="1"/>
  <c r="P39" i="2"/>
  <c r="Q39" i="2"/>
  <c r="S39" i="2"/>
  <c r="AD39" i="2" s="1"/>
  <c r="T39" i="2"/>
  <c r="Y39" i="2"/>
  <c r="Z39" i="2"/>
  <c r="AB39" i="2" s="1"/>
  <c r="AA39" i="2"/>
  <c r="AE39" i="2" s="1"/>
  <c r="J40" i="2"/>
  <c r="K40" i="2"/>
  <c r="P40" i="2"/>
  <c r="S40" i="2" s="1"/>
  <c r="T40" i="2" s="1"/>
  <c r="Q40" i="2"/>
  <c r="Y40" i="2"/>
  <c r="AB40" i="2" s="1"/>
  <c r="Z40" i="2"/>
  <c r="AA40" i="2"/>
  <c r="AD40" i="2"/>
  <c r="AE40" i="2"/>
  <c r="J41" i="2"/>
  <c r="K41" i="2" s="1"/>
  <c r="P41" i="2"/>
  <c r="Q41" i="2"/>
  <c r="S41" i="2"/>
  <c r="AD41" i="2" s="1"/>
  <c r="T41" i="2"/>
  <c r="Y41" i="2"/>
  <c r="Z41" i="2"/>
  <c r="AB41" i="2" s="1"/>
  <c r="AA41" i="2"/>
  <c r="AE41" i="2" s="1"/>
  <c r="J42" i="2"/>
  <c r="K42" i="2"/>
  <c r="P42" i="2"/>
  <c r="S42" i="2" s="1"/>
  <c r="T42" i="2" s="1"/>
  <c r="Q42" i="2"/>
  <c r="Y42" i="2"/>
  <c r="AB42" i="2" s="1"/>
  <c r="Z42" i="2"/>
  <c r="AA42" i="2"/>
  <c r="AD42" i="2"/>
  <c r="AE42" i="2"/>
  <c r="J43" i="2"/>
  <c r="K43" i="2" s="1"/>
  <c r="P43" i="2"/>
  <c r="Q43" i="2"/>
  <c r="S43" i="2"/>
  <c r="AD43" i="2" s="1"/>
  <c r="T43" i="2"/>
  <c r="Y43" i="2"/>
  <c r="Z43" i="2"/>
  <c r="AB43" i="2" s="1"/>
  <c r="AA43" i="2"/>
  <c r="AE43" i="2" s="1"/>
  <c r="J44" i="2"/>
  <c r="K44" i="2"/>
  <c r="P44" i="2"/>
  <c r="S44" i="2" s="1"/>
  <c r="T44" i="2" s="1"/>
  <c r="Q44" i="2"/>
  <c r="Y44" i="2"/>
  <c r="AB44" i="2" s="1"/>
  <c r="Z44" i="2"/>
  <c r="AA44" i="2"/>
  <c r="AD44" i="2"/>
  <c r="AE44" i="2"/>
  <c r="J45" i="2"/>
  <c r="K45" i="2" s="1"/>
  <c r="P45" i="2"/>
  <c r="Q45" i="2"/>
  <c r="S45" i="2"/>
  <c r="AD45" i="2" s="1"/>
  <c r="T45" i="2"/>
  <c r="Y45" i="2"/>
  <c r="Z45" i="2"/>
  <c r="AB45" i="2" s="1"/>
  <c r="AA45" i="2"/>
  <c r="AE45" i="2" s="1"/>
  <c r="J46" i="2"/>
  <c r="K46" i="2"/>
  <c r="P46" i="2"/>
  <c r="S46" i="2" s="1"/>
  <c r="T46" i="2" s="1"/>
  <c r="Q46" i="2"/>
  <c r="Y46" i="2"/>
  <c r="AB46" i="2" s="1"/>
  <c r="Z46" i="2"/>
  <c r="AA46" i="2"/>
  <c r="AD46" i="2"/>
  <c r="AE46" i="2"/>
  <c r="I47" i="2"/>
  <c r="K47" i="2" s="1"/>
  <c r="P47" i="2"/>
  <c r="Q47" i="2"/>
  <c r="S47" i="2"/>
  <c r="AD47" i="2" s="1"/>
  <c r="T47" i="2"/>
  <c r="Y47" i="2"/>
  <c r="Z47" i="2"/>
  <c r="AB47" i="2"/>
  <c r="AC47" i="2" s="1"/>
  <c r="AI47" i="2" s="1"/>
  <c r="I48" i="2"/>
  <c r="K48" i="2"/>
  <c r="P48" i="2"/>
  <c r="Q48" i="2"/>
  <c r="S48" i="2"/>
  <c r="T48" i="2" s="1"/>
  <c r="Y48" i="2"/>
  <c r="Z48" i="2"/>
  <c r="AB48" i="2"/>
  <c r="AC48" i="2" s="1"/>
  <c r="AI48" i="2" s="1"/>
  <c r="I49" i="2"/>
  <c r="K49" i="2" s="1"/>
  <c r="P49" i="2"/>
  <c r="Q49" i="2"/>
  <c r="S49" i="2"/>
  <c r="AD49" i="2" s="1"/>
  <c r="AG49" i="2" s="1"/>
  <c r="AH49" i="2" s="1"/>
  <c r="AJ49" i="2" s="1"/>
  <c r="Y49" i="2"/>
  <c r="Z49" i="2"/>
  <c r="AB49" i="2"/>
  <c r="AF49" i="2"/>
  <c r="I50" i="2"/>
  <c r="K50" i="2" s="1"/>
  <c r="P50" i="2"/>
  <c r="Q50" i="2"/>
  <c r="S50" i="2"/>
  <c r="AD50" i="2" s="1"/>
  <c r="T50" i="2"/>
  <c r="Y50" i="2"/>
  <c r="Z50" i="2"/>
  <c r="AB50" i="2" s="1"/>
  <c r="I51" i="2"/>
  <c r="K51" i="2"/>
  <c r="P51" i="2"/>
  <c r="Q51" i="2"/>
  <c r="S51" i="2" s="1"/>
  <c r="Y51" i="2"/>
  <c r="Z51" i="2"/>
  <c r="AB51" i="2"/>
  <c r="I52" i="2"/>
  <c r="K52" i="2" s="1"/>
  <c r="P52" i="2"/>
  <c r="Q52" i="2"/>
  <c r="S52" i="2"/>
  <c r="AD52" i="2" s="1"/>
  <c r="AG52" i="2" s="1"/>
  <c r="AH52" i="2" s="1"/>
  <c r="AJ52" i="2" s="1"/>
  <c r="Y52" i="2"/>
  <c r="Z52" i="2"/>
  <c r="AB52" i="2"/>
  <c r="AF52" i="2"/>
  <c r="I53" i="2"/>
  <c r="K53" i="2" s="1"/>
  <c r="P53" i="2"/>
  <c r="Q53" i="2"/>
  <c r="S53" i="2"/>
  <c r="AD53" i="2" s="1"/>
  <c r="T53" i="2"/>
  <c r="Y53" i="2"/>
  <c r="Z53" i="2"/>
  <c r="AB53" i="2" s="1"/>
  <c r="I54" i="2"/>
  <c r="K54" i="2"/>
  <c r="P54" i="2"/>
  <c r="Q54" i="2"/>
  <c r="S54" i="2" s="1"/>
  <c r="Y54" i="2"/>
  <c r="Z54" i="2"/>
  <c r="AB54" i="2"/>
  <c r="I55" i="2"/>
  <c r="K55" i="2" s="1"/>
  <c r="P55" i="2"/>
  <c r="Q55" i="2"/>
  <c r="S55" i="2"/>
  <c r="AD55" i="2" s="1"/>
  <c r="AG55" i="2" s="1"/>
  <c r="AH55" i="2" s="1"/>
  <c r="AJ55" i="2" s="1"/>
  <c r="Y55" i="2"/>
  <c r="Z55" i="2"/>
  <c r="AB55" i="2"/>
  <c r="AF55" i="2"/>
  <c r="J56" i="2"/>
  <c r="K56" i="2" s="1"/>
  <c r="P56" i="2"/>
  <c r="Q56" i="2"/>
  <c r="S56" i="2"/>
  <c r="AD56" i="2" s="1"/>
  <c r="T56" i="2"/>
  <c r="Y56" i="2"/>
  <c r="AB56" i="2" s="1"/>
  <c r="Z56" i="2"/>
  <c r="AA56" i="2"/>
  <c r="AE56" i="2" s="1"/>
  <c r="I57" i="2"/>
  <c r="J57" i="2"/>
  <c r="K57" i="2"/>
  <c r="P57" i="2"/>
  <c r="Q57" i="2"/>
  <c r="S57" i="2"/>
  <c r="AD57" i="2" s="1"/>
  <c r="T57" i="2"/>
  <c r="Y57" i="2"/>
  <c r="Z57" i="2"/>
  <c r="AA57" i="2"/>
  <c r="AB57" i="2"/>
  <c r="AC57" i="2"/>
  <c r="AI57" i="2" s="1"/>
  <c r="AE57" i="2"/>
  <c r="AF57" i="2"/>
  <c r="I58" i="2"/>
  <c r="J58" i="2"/>
  <c r="K58" i="2"/>
  <c r="P58" i="2"/>
  <c r="Q58" i="2"/>
  <c r="Y58" i="2"/>
  <c r="AB58" i="2" s="1"/>
  <c r="Z58" i="2"/>
  <c r="AA58" i="2"/>
  <c r="AE58" i="2" s="1"/>
  <c r="I59" i="2"/>
  <c r="K59" i="2" s="1"/>
  <c r="J59" i="2"/>
  <c r="P59" i="2"/>
  <c r="S59" i="2" s="1"/>
  <c r="Q59" i="2"/>
  <c r="Y59" i="2"/>
  <c r="AB59" i="2" s="1"/>
  <c r="Z59" i="2"/>
  <c r="AA59" i="2"/>
  <c r="AE59" i="2" s="1"/>
  <c r="I60" i="2"/>
  <c r="J60" i="2"/>
  <c r="K60" i="2"/>
  <c r="P60" i="2"/>
  <c r="Q60" i="2"/>
  <c r="S60" i="2"/>
  <c r="T60" i="2" s="1"/>
  <c r="Y60" i="2"/>
  <c r="AB60" i="2" s="1"/>
  <c r="Z60" i="2"/>
  <c r="AA60" i="2"/>
  <c r="AE60" i="2" s="1"/>
  <c r="AF60" i="2"/>
  <c r="I61" i="2"/>
  <c r="J61" i="2"/>
  <c r="K61" i="2"/>
  <c r="P61" i="2"/>
  <c r="Q61" i="2"/>
  <c r="S61" i="2"/>
  <c r="T61" i="2" s="1"/>
  <c r="Y61" i="2"/>
  <c r="AB61" i="2" s="1"/>
  <c r="Z61" i="2"/>
  <c r="AA61" i="2"/>
  <c r="AD61" i="2"/>
  <c r="AE61" i="2"/>
  <c r="I62" i="2"/>
  <c r="K62" i="2" s="1"/>
  <c r="J62" i="2"/>
  <c r="P62" i="2"/>
  <c r="S62" i="2" s="1"/>
  <c r="T62" i="2" s="1"/>
  <c r="Q62" i="2"/>
  <c r="Y62" i="2"/>
  <c r="AB62" i="2" s="1"/>
  <c r="Z62" i="2"/>
  <c r="AA62" i="2"/>
  <c r="AD62" i="2"/>
  <c r="AE62" i="2"/>
  <c r="I63" i="2"/>
  <c r="K63" i="2" s="1"/>
  <c r="J63" i="2"/>
  <c r="P63" i="2"/>
  <c r="Q63" i="2"/>
  <c r="S63" i="2"/>
  <c r="Y63" i="2"/>
  <c r="Z63" i="2"/>
  <c r="AB63" i="2" s="1"/>
  <c r="AA63" i="2"/>
  <c r="AE63" i="2"/>
  <c r="I64" i="2"/>
  <c r="K64" i="2" s="1"/>
  <c r="J64" i="2"/>
  <c r="P64" i="2"/>
  <c r="Q64" i="2"/>
  <c r="S64" i="2" s="1"/>
  <c r="Y64" i="2"/>
  <c r="Z64" i="2"/>
  <c r="AA64" i="2"/>
  <c r="AB64" i="2"/>
  <c r="AE64" i="2"/>
  <c r="I65" i="2"/>
  <c r="K65" i="2"/>
  <c r="P65" i="2"/>
  <c r="Q65" i="2"/>
  <c r="Y65" i="2"/>
  <c r="AB65" i="2" s="1"/>
  <c r="Z65" i="2"/>
  <c r="I66" i="2"/>
  <c r="K66" i="2" s="1"/>
  <c r="P66" i="2"/>
  <c r="S66" i="2" s="1"/>
  <c r="Q66" i="2"/>
  <c r="Y66" i="2"/>
  <c r="AB66" i="2" s="1"/>
  <c r="Z66" i="2"/>
  <c r="AF66" i="2"/>
  <c r="I67" i="2"/>
  <c r="K67" i="2"/>
  <c r="P67" i="2"/>
  <c r="S67" i="2" s="1"/>
  <c r="Q67" i="2"/>
  <c r="Y67" i="2"/>
  <c r="Z67" i="2"/>
  <c r="I68" i="2"/>
  <c r="K68" i="2"/>
  <c r="P68" i="2"/>
  <c r="S68" i="2" s="1"/>
  <c r="Q68" i="2"/>
  <c r="Y68" i="2"/>
  <c r="AB68" i="2" s="1"/>
  <c r="Z68" i="2"/>
  <c r="I69" i="2"/>
  <c r="K69" i="2" s="1"/>
  <c r="P69" i="2"/>
  <c r="S69" i="2" s="1"/>
  <c r="Q69" i="2"/>
  <c r="Y69" i="2"/>
  <c r="AB69" i="2" s="1"/>
  <c r="Z69" i="2"/>
  <c r="AF69" i="2"/>
  <c r="I70" i="2"/>
  <c r="K70" i="2"/>
  <c r="P70" i="2"/>
  <c r="S70" i="2" s="1"/>
  <c r="Q70" i="2"/>
  <c r="Y70" i="2"/>
  <c r="Z70" i="2"/>
  <c r="I71" i="2"/>
  <c r="K71" i="2"/>
  <c r="P71" i="2"/>
  <c r="S71" i="2" s="1"/>
  <c r="Q71" i="2"/>
  <c r="Y71" i="2"/>
  <c r="AB71" i="2" s="1"/>
  <c r="Z71" i="2"/>
  <c r="I72" i="2"/>
  <c r="K72" i="2"/>
  <c r="P72" i="2"/>
  <c r="S72" i="2" s="1"/>
  <c r="Q72" i="2"/>
  <c r="Y72" i="2"/>
  <c r="AB72" i="2" s="1"/>
  <c r="Z72" i="2"/>
  <c r="AF72" i="2"/>
  <c r="I73" i="2"/>
  <c r="K73" i="2"/>
  <c r="P73" i="2"/>
  <c r="S73" i="2" s="1"/>
  <c r="Q73" i="2"/>
  <c r="Y73" i="2"/>
  <c r="Z73" i="2"/>
  <c r="T72" i="2" l="1"/>
  <c r="AC72" i="2" s="1"/>
  <c r="AI72" i="2" s="1"/>
  <c r="AD72" i="2"/>
  <c r="AG72" i="2" s="1"/>
  <c r="AH72" i="2" s="1"/>
  <c r="AJ72" i="2" s="1"/>
  <c r="AF63" i="2"/>
  <c r="AG50" i="2"/>
  <c r="AH50" i="2" s="1"/>
  <c r="AJ50" i="2" s="1"/>
  <c r="AF34" i="2"/>
  <c r="AF12" i="2"/>
  <c r="AC10" i="2"/>
  <c r="AI10" i="2" s="1"/>
  <c r="AF10" i="2"/>
  <c r="AD6" i="2"/>
  <c r="T6" i="2"/>
  <c r="AD70" i="2"/>
  <c r="T70" i="2"/>
  <c r="AF64" i="2"/>
  <c r="S58" i="2"/>
  <c r="AG40" i="2"/>
  <c r="AH40" i="2" s="1"/>
  <c r="AJ40" i="2" s="1"/>
  <c r="AD36" i="2"/>
  <c r="T36" i="2"/>
  <c r="AB30" i="2"/>
  <c r="T10" i="2"/>
  <c r="AD10" i="2"/>
  <c r="T8" i="2"/>
  <c r="AD8" i="2"/>
  <c r="AG8" i="2" s="1"/>
  <c r="AH8" i="2" s="1"/>
  <c r="AJ8" i="2" s="1"/>
  <c r="AF3" i="2"/>
  <c r="AC53" i="2"/>
  <c r="AI53" i="2" s="1"/>
  <c r="AF53" i="2"/>
  <c r="AG53" i="2" s="1"/>
  <c r="AH53" i="2" s="1"/>
  <c r="AJ53" i="2" s="1"/>
  <c r="T32" i="2"/>
  <c r="AC32" i="2" s="1"/>
  <c r="AI32" i="2" s="1"/>
  <c r="AD32" i="2"/>
  <c r="AG32" i="2" s="1"/>
  <c r="AH32" i="2" s="1"/>
  <c r="AJ32" i="2" s="1"/>
  <c r="AF28" i="2"/>
  <c r="AF24" i="2"/>
  <c r="AC20" i="2"/>
  <c r="AI20" i="2" s="1"/>
  <c r="AC18" i="2"/>
  <c r="AI18" i="2" s="1"/>
  <c r="AF18" i="2"/>
  <c r="AC14" i="2"/>
  <c r="AI14" i="2" s="1"/>
  <c r="AD67" i="2"/>
  <c r="T67" i="2"/>
  <c r="T63" i="2"/>
  <c r="AC63" i="2" s="1"/>
  <c r="AI63" i="2" s="1"/>
  <c r="AD63" i="2"/>
  <c r="AC61" i="2"/>
  <c r="AI61" i="2" s="1"/>
  <c r="AF61" i="2"/>
  <c r="AC68" i="2"/>
  <c r="AI68" i="2" s="1"/>
  <c r="AF68" i="2"/>
  <c r="AF22" i="2"/>
  <c r="AF16" i="2"/>
  <c r="AF5" i="2"/>
  <c r="AC5" i="2"/>
  <c r="AI5" i="2" s="1"/>
  <c r="AG61" i="2"/>
  <c r="AH61" i="2" s="1"/>
  <c r="AJ61" i="2" s="1"/>
  <c r="AF44" i="2"/>
  <c r="AG44" i="2" s="1"/>
  <c r="AH44" i="2" s="1"/>
  <c r="AJ44" i="2" s="1"/>
  <c r="AC44" i="2"/>
  <c r="AI44" i="2" s="1"/>
  <c r="AG41" i="2"/>
  <c r="AH41" i="2" s="1"/>
  <c r="AJ41" i="2" s="1"/>
  <c r="AF40" i="2"/>
  <c r="AC40" i="2"/>
  <c r="AI40" i="2" s="1"/>
  <c r="S28" i="2"/>
  <c r="T26" i="2"/>
  <c r="AC26" i="2" s="1"/>
  <c r="AI26" i="2" s="1"/>
  <c r="AD26" i="2"/>
  <c r="AG26" i="2" s="1"/>
  <c r="AH26" i="2" s="1"/>
  <c r="AJ26" i="2" s="1"/>
  <c r="AD24" i="2"/>
  <c r="AG24" i="2" s="1"/>
  <c r="AH24" i="2" s="1"/>
  <c r="AJ24" i="2" s="1"/>
  <c r="T24" i="2"/>
  <c r="AC24" i="2" s="1"/>
  <c r="AI24" i="2" s="1"/>
  <c r="T20" i="2"/>
  <c r="AD20" i="2"/>
  <c r="AG20" i="2" s="1"/>
  <c r="AH20" i="2" s="1"/>
  <c r="AJ20" i="2" s="1"/>
  <c r="AD18" i="2"/>
  <c r="AG18" i="2" s="1"/>
  <c r="AH18" i="2" s="1"/>
  <c r="AJ18" i="2" s="1"/>
  <c r="T18" i="2"/>
  <c r="T14" i="2"/>
  <c r="AD14" i="2"/>
  <c r="AG14" i="2" s="1"/>
  <c r="AH14" i="2" s="1"/>
  <c r="AJ14" i="2" s="1"/>
  <c r="AC9" i="2"/>
  <c r="AI9" i="2" s="1"/>
  <c r="AF9" i="2"/>
  <c r="AD3" i="2"/>
  <c r="AG3" i="2" s="1"/>
  <c r="AH3" i="2" s="1"/>
  <c r="AJ3" i="2" s="1"/>
  <c r="T3" i="2"/>
  <c r="AC3" i="2" s="1"/>
  <c r="AI3" i="2" s="1"/>
  <c r="AF65" i="2"/>
  <c r="T69" i="2"/>
  <c r="AD69" i="2"/>
  <c r="AG69" i="2" s="1"/>
  <c r="AH69" i="2" s="1"/>
  <c r="AJ69" i="2" s="1"/>
  <c r="T68" i="2"/>
  <c r="AD68" i="2"/>
  <c r="AG68" i="2" s="1"/>
  <c r="AH68" i="2" s="1"/>
  <c r="AJ68" i="2" s="1"/>
  <c r="T34" i="2"/>
  <c r="AC34" i="2" s="1"/>
  <c r="AI34" i="2" s="1"/>
  <c r="AD34" i="2"/>
  <c r="T66" i="2"/>
  <c r="AC66" i="2" s="1"/>
  <c r="AI66" i="2" s="1"/>
  <c r="AD66" i="2"/>
  <c r="AG66" i="2" s="1"/>
  <c r="AH66" i="2" s="1"/>
  <c r="AJ66" i="2" s="1"/>
  <c r="AC59" i="2"/>
  <c r="AI59" i="2" s="1"/>
  <c r="AF59" i="2"/>
  <c r="AD30" i="2"/>
  <c r="T30" i="2"/>
  <c r="AD73" i="2"/>
  <c r="T73" i="2"/>
  <c r="AD64" i="2"/>
  <c r="AG64" i="2" s="1"/>
  <c r="AH64" i="2" s="1"/>
  <c r="AJ64" i="2" s="1"/>
  <c r="T64" i="2"/>
  <c r="AC64" i="2" s="1"/>
  <c r="AI64" i="2" s="1"/>
  <c r="AD59" i="2"/>
  <c r="AG59" i="2" s="1"/>
  <c r="AH59" i="2" s="1"/>
  <c r="AJ59" i="2" s="1"/>
  <c r="T59" i="2"/>
  <c r="T54" i="2"/>
  <c r="AC54" i="2" s="1"/>
  <c r="AI54" i="2" s="1"/>
  <c r="AD54" i="2"/>
  <c r="T51" i="2"/>
  <c r="AC51" i="2" s="1"/>
  <c r="AI51" i="2" s="1"/>
  <c r="AD51" i="2"/>
  <c r="AC45" i="2"/>
  <c r="AI45" i="2" s="1"/>
  <c r="AF45" i="2"/>
  <c r="AG45" i="2" s="1"/>
  <c r="AH45" i="2" s="1"/>
  <c r="AJ45" i="2" s="1"/>
  <c r="AC41" i="2"/>
  <c r="AI41" i="2" s="1"/>
  <c r="AF41" i="2"/>
  <c r="AF37" i="2"/>
  <c r="T22" i="2"/>
  <c r="AC22" i="2" s="1"/>
  <c r="AI22" i="2" s="1"/>
  <c r="AD22" i="2"/>
  <c r="T16" i="2"/>
  <c r="AC16" i="2" s="1"/>
  <c r="AI16" i="2" s="1"/>
  <c r="AD16" i="2"/>
  <c r="AG16" i="2" s="1"/>
  <c r="AH16" i="2" s="1"/>
  <c r="AJ16" i="2" s="1"/>
  <c r="AC7" i="2"/>
  <c r="AI7" i="2" s="1"/>
  <c r="AF7" i="2"/>
  <c r="T5" i="2"/>
  <c r="AD5" i="2"/>
  <c r="AB73" i="2"/>
  <c r="AD12" i="2"/>
  <c r="AG12" i="2" s="1"/>
  <c r="AH12" i="2" s="1"/>
  <c r="AJ12" i="2" s="1"/>
  <c r="T12" i="2"/>
  <c r="AC12" i="2" s="1"/>
  <c r="AI12" i="2" s="1"/>
  <c r="AF71" i="2"/>
  <c r="AC69" i="2"/>
  <c r="AI69" i="2" s="1"/>
  <c r="AB67" i="2"/>
  <c r="AC60" i="2"/>
  <c r="AI60" i="2" s="1"/>
  <c r="AG57" i="2"/>
  <c r="AH57" i="2" s="1"/>
  <c r="AJ57" i="2" s="1"/>
  <c r="AB33" i="2"/>
  <c r="AF11" i="2"/>
  <c r="T7" i="2"/>
  <c r="AD7" i="2"/>
  <c r="AG42" i="2"/>
  <c r="AH42" i="2" s="1"/>
  <c r="AJ42" i="2" s="1"/>
  <c r="T37" i="2"/>
  <c r="AC37" i="2" s="1"/>
  <c r="AI37" i="2" s="1"/>
  <c r="AD37" i="2"/>
  <c r="AG37" i="2" s="1"/>
  <c r="AH37" i="2" s="1"/>
  <c r="AJ37" i="2" s="1"/>
  <c r="T35" i="2"/>
  <c r="AC35" i="2" s="1"/>
  <c r="AI35" i="2" s="1"/>
  <c r="AD35" i="2"/>
  <c r="AG35" i="2" s="1"/>
  <c r="AH35" i="2" s="1"/>
  <c r="AJ35" i="2" s="1"/>
  <c r="AF31" i="2"/>
  <c r="AD9" i="2"/>
  <c r="T9" i="2"/>
  <c r="AF2" i="2"/>
  <c r="T71" i="2"/>
  <c r="AC71" i="2" s="1"/>
  <c r="AI71" i="2" s="1"/>
  <c r="AD71" i="2"/>
  <c r="AG56" i="2"/>
  <c r="AH56" i="2" s="1"/>
  <c r="AJ56" i="2" s="1"/>
  <c r="AD33" i="2"/>
  <c r="T33" i="2"/>
  <c r="AF27" i="2"/>
  <c r="AC23" i="2"/>
  <c r="AI23" i="2" s="1"/>
  <c r="AF21" i="2"/>
  <c r="AC15" i="2"/>
  <c r="AI15" i="2" s="1"/>
  <c r="AF15" i="2"/>
  <c r="AF13" i="2"/>
  <c r="T11" i="2"/>
  <c r="AC11" i="2" s="1"/>
  <c r="AI11" i="2" s="1"/>
  <c r="AD11" i="2"/>
  <c r="AG11" i="2" s="1"/>
  <c r="AH11" i="2" s="1"/>
  <c r="AJ11" i="2" s="1"/>
  <c r="S65" i="2"/>
  <c r="S31" i="2"/>
  <c r="T29" i="2"/>
  <c r="AC29" i="2" s="1"/>
  <c r="AI29" i="2" s="1"/>
  <c r="AD29" i="2"/>
  <c r="AG29" i="2" s="1"/>
  <c r="AH29" i="2" s="1"/>
  <c r="AJ29" i="2" s="1"/>
  <c r="AF25" i="2"/>
  <c r="AF19" i="2"/>
  <c r="T13" i="2"/>
  <c r="AC13" i="2" s="1"/>
  <c r="AI13" i="2" s="1"/>
  <c r="AD13" i="2"/>
  <c r="AG13" i="2" s="1"/>
  <c r="AH13" i="2" s="1"/>
  <c r="AJ13" i="2" s="1"/>
  <c r="AC6" i="2"/>
  <c r="AI6" i="2" s="1"/>
  <c r="AF6" i="2"/>
  <c r="AF4" i="2"/>
  <c r="T2" i="2"/>
  <c r="AC2" i="2" s="1"/>
  <c r="AI2" i="2" s="1"/>
  <c r="AD2" i="2"/>
  <c r="AC50" i="2"/>
  <c r="AI50" i="2" s="1"/>
  <c r="AF50" i="2"/>
  <c r="AG43" i="2"/>
  <c r="AH43" i="2" s="1"/>
  <c r="AJ43" i="2" s="1"/>
  <c r="AF42" i="2"/>
  <c r="AC42" i="2"/>
  <c r="AI42" i="2" s="1"/>
  <c r="AF38" i="2"/>
  <c r="AG38" i="2" s="1"/>
  <c r="AH38" i="2" s="1"/>
  <c r="AJ38" i="2" s="1"/>
  <c r="AC38" i="2"/>
  <c r="AI38" i="2" s="1"/>
  <c r="AD27" i="2"/>
  <c r="AG27" i="2" s="1"/>
  <c r="AH27" i="2" s="1"/>
  <c r="AJ27" i="2" s="1"/>
  <c r="T27" i="2"/>
  <c r="AC27" i="2" s="1"/>
  <c r="AI27" i="2" s="1"/>
  <c r="T23" i="2"/>
  <c r="AD23" i="2"/>
  <c r="AG23" i="2" s="1"/>
  <c r="AH23" i="2" s="1"/>
  <c r="AJ23" i="2" s="1"/>
  <c r="T17" i="2"/>
  <c r="AC17" i="2" s="1"/>
  <c r="AI17" i="2" s="1"/>
  <c r="AD17" i="2"/>
  <c r="AG17" i="2" s="1"/>
  <c r="AH17" i="2" s="1"/>
  <c r="AJ17" i="2" s="1"/>
  <c r="T4" i="2"/>
  <c r="AC4" i="2" s="1"/>
  <c r="AI4" i="2" s="1"/>
  <c r="AD4" i="2"/>
  <c r="AG4" i="2" s="1"/>
  <c r="AH4" i="2" s="1"/>
  <c r="AJ4" i="2" s="1"/>
  <c r="AG63" i="2"/>
  <c r="AH63" i="2" s="1"/>
  <c r="AJ63" i="2" s="1"/>
  <c r="AC56" i="2"/>
  <c r="AI56" i="2" s="1"/>
  <c r="AF56" i="2"/>
  <c r="AF46" i="2"/>
  <c r="AG46" i="2" s="1"/>
  <c r="AH46" i="2" s="1"/>
  <c r="AJ46" i="2" s="1"/>
  <c r="AC46" i="2"/>
  <c r="AI46" i="2" s="1"/>
  <c r="AD21" i="2"/>
  <c r="AG21" i="2" s="1"/>
  <c r="AH21" i="2" s="1"/>
  <c r="AJ21" i="2" s="1"/>
  <c r="T21" i="2"/>
  <c r="AC21" i="2" s="1"/>
  <c r="AI21" i="2" s="1"/>
  <c r="AD15" i="2"/>
  <c r="AG15" i="2" s="1"/>
  <c r="AH15" i="2" s="1"/>
  <c r="AJ15" i="2" s="1"/>
  <c r="T15" i="2"/>
  <c r="AB70" i="2"/>
  <c r="AF62" i="2"/>
  <c r="AG62" i="2" s="1"/>
  <c r="AH62" i="2" s="1"/>
  <c r="AJ62" i="2" s="1"/>
  <c r="AC62" i="2"/>
  <c r="AI62" i="2" s="1"/>
  <c r="AF58" i="2"/>
  <c r="AC43" i="2"/>
  <c r="AI43" i="2" s="1"/>
  <c r="AF43" i="2"/>
  <c r="AC39" i="2"/>
  <c r="AI39" i="2" s="1"/>
  <c r="AF39" i="2"/>
  <c r="AG39" i="2" s="1"/>
  <c r="AH39" i="2" s="1"/>
  <c r="AJ39" i="2" s="1"/>
  <c r="AB36" i="2"/>
  <c r="S25" i="2"/>
  <c r="S19" i="2"/>
  <c r="AC8" i="2"/>
  <c r="AI8" i="2" s="1"/>
  <c r="AD60" i="2"/>
  <c r="AG60" i="2" s="1"/>
  <c r="AH60" i="2" s="1"/>
  <c r="AJ60" i="2" s="1"/>
  <c r="AF54" i="2"/>
  <c r="AF51" i="2"/>
  <c r="AF48" i="2"/>
  <c r="AD48" i="2"/>
  <c r="AG48" i="2" s="1"/>
  <c r="AH48" i="2" s="1"/>
  <c r="AJ48" i="2" s="1"/>
  <c r="T55" i="2"/>
  <c r="AC55" i="2" s="1"/>
  <c r="AI55" i="2" s="1"/>
  <c r="T52" i="2"/>
  <c r="AC52" i="2" s="1"/>
  <c r="AI52" i="2" s="1"/>
  <c r="T49" i="2"/>
  <c r="AC49" i="2" s="1"/>
  <c r="AI49" i="2" s="1"/>
  <c r="AF47" i="2"/>
  <c r="AG47" i="2" s="1"/>
  <c r="AH47" i="2" s="1"/>
  <c r="AJ47" i="2" s="1"/>
  <c r="AC70" i="2" l="1"/>
  <c r="AI70" i="2" s="1"/>
  <c r="AF70" i="2"/>
  <c r="T58" i="2"/>
  <c r="AC58" i="2" s="1"/>
  <c r="AI58" i="2" s="1"/>
  <c r="AD58" i="2"/>
  <c r="AG58" i="2" s="1"/>
  <c r="AH58" i="2" s="1"/>
  <c r="AJ58" i="2" s="1"/>
  <c r="T19" i="2"/>
  <c r="AC19" i="2" s="1"/>
  <c r="AI19" i="2" s="1"/>
  <c r="AD19" i="2"/>
  <c r="AG19" i="2" s="1"/>
  <c r="AH19" i="2" s="1"/>
  <c r="AJ19" i="2" s="1"/>
  <c r="T25" i="2"/>
  <c r="AC25" i="2" s="1"/>
  <c r="AI25" i="2" s="1"/>
  <c r="AD25" i="2"/>
  <c r="AG25" i="2" s="1"/>
  <c r="AH25" i="2" s="1"/>
  <c r="AJ25" i="2" s="1"/>
  <c r="AG7" i="2"/>
  <c r="AH7" i="2" s="1"/>
  <c r="AJ7" i="2" s="1"/>
  <c r="AC36" i="2"/>
  <c r="AI36" i="2" s="1"/>
  <c r="AF36" i="2"/>
  <c r="AG2" i="2"/>
  <c r="AH2" i="2" s="1"/>
  <c r="AJ2" i="2" s="1"/>
  <c r="AG9" i="2"/>
  <c r="AH9" i="2" s="1"/>
  <c r="AJ9" i="2" s="1"/>
  <c r="T31" i="2"/>
  <c r="AC31" i="2" s="1"/>
  <c r="AI31" i="2" s="1"/>
  <c r="AD31" i="2"/>
  <c r="AG31" i="2" s="1"/>
  <c r="AH31" i="2" s="1"/>
  <c r="AJ31" i="2" s="1"/>
  <c r="AG5" i="2"/>
  <c r="AH5" i="2" s="1"/>
  <c r="AJ5" i="2" s="1"/>
  <c r="AG10" i="2"/>
  <c r="AH10" i="2" s="1"/>
  <c r="AJ10" i="2" s="1"/>
  <c r="AC73" i="2"/>
  <c r="AI73" i="2" s="1"/>
  <c r="AF73" i="2"/>
  <c r="AG73" i="2" s="1"/>
  <c r="AH73" i="2" s="1"/>
  <c r="AJ73" i="2" s="1"/>
  <c r="T65" i="2"/>
  <c r="AC65" i="2" s="1"/>
  <c r="AI65" i="2" s="1"/>
  <c r="AD65" i="2"/>
  <c r="AG65" i="2" s="1"/>
  <c r="AH65" i="2" s="1"/>
  <c r="AJ65" i="2" s="1"/>
  <c r="AC33" i="2"/>
  <c r="AI33" i="2" s="1"/>
  <c r="AF33" i="2"/>
  <c r="AG33" i="2" s="1"/>
  <c r="AH33" i="2" s="1"/>
  <c r="AJ33" i="2" s="1"/>
  <c r="AG70" i="2"/>
  <c r="AH70" i="2" s="1"/>
  <c r="AJ70" i="2" s="1"/>
  <c r="AG51" i="2"/>
  <c r="AH51" i="2" s="1"/>
  <c r="AJ51" i="2" s="1"/>
  <c r="AC30" i="2"/>
  <c r="AI30" i="2" s="1"/>
  <c r="AF30" i="2"/>
  <c r="AG30" i="2" s="1"/>
  <c r="AH30" i="2" s="1"/>
  <c r="AJ30" i="2" s="1"/>
  <c r="AG6" i="2"/>
  <c r="AH6" i="2" s="1"/>
  <c r="AJ6" i="2" s="1"/>
  <c r="AC67" i="2"/>
  <c r="AI67" i="2" s="1"/>
  <c r="AF67" i="2"/>
  <c r="AG54" i="2"/>
  <c r="AH54" i="2" s="1"/>
  <c r="AJ54" i="2" s="1"/>
  <c r="AG36" i="2"/>
  <c r="AH36" i="2" s="1"/>
  <c r="AJ36" i="2" s="1"/>
  <c r="AG71" i="2"/>
  <c r="AH71" i="2" s="1"/>
  <c r="AJ71" i="2" s="1"/>
  <c r="AG22" i="2"/>
  <c r="AH22" i="2" s="1"/>
  <c r="AJ22" i="2" s="1"/>
  <c r="AG34" i="2"/>
  <c r="AH34" i="2" s="1"/>
  <c r="AJ34" i="2" s="1"/>
  <c r="T28" i="2"/>
  <c r="AC28" i="2" s="1"/>
  <c r="AI28" i="2" s="1"/>
  <c r="AD28" i="2"/>
  <c r="AG28" i="2" s="1"/>
  <c r="AH28" i="2" s="1"/>
  <c r="AJ28" i="2" s="1"/>
  <c r="AG67" i="2"/>
  <c r="AH67" i="2" s="1"/>
  <c r="AJ67" i="2" s="1"/>
</calcChain>
</file>

<file path=xl/sharedStrings.xml><?xml version="1.0" encoding="utf-8"?>
<sst xmlns="http://schemas.openxmlformats.org/spreadsheetml/2006/main" count="168" uniqueCount="112">
  <si>
    <t>ID</t>
  </si>
  <si>
    <t>Metal oxide</t>
  </si>
  <si>
    <t>conc</t>
  </si>
  <si>
    <t>Mol_wt</t>
  </si>
  <si>
    <t>N non metal</t>
  </si>
  <si>
    <t>total atom in molecule</t>
  </si>
  <si>
    <t>Noxygen</t>
  </si>
  <si>
    <t>χ of m</t>
  </si>
  <si>
    <t>χ of nm</t>
  </si>
  <si>
    <t>χ of oxy</t>
  </si>
  <si>
    <t>∑χ</t>
  </si>
  <si>
    <t>χox</t>
  </si>
  <si>
    <t>Z_metal</t>
  </si>
  <si>
    <t>Zv_metal</t>
  </si>
  <si>
    <t>PN_metal</t>
  </si>
  <si>
    <t>(Z-Zv)/Zv_metal</t>
  </si>
  <si>
    <t>1/(PN-1)_metal</t>
  </si>
  <si>
    <t>Valence</t>
  </si>
  <si>
    <t>Metal alpha</t>
  </si>
  <si>
    <t>tot_metal_alpha</t>
  </si>
  <si>
    <t>Z_nonmetal</t>
  </si>
  <si>
    <t>PN_nonmetal</t>
  </si>
  <si>
    <t>Zv_non metal</t>
  </si>
  <si>
    <t>valence non metal</t>
  </si>
  <si>
    <t>(Z-Zv)/Zv_non metal</t>
  </si>
  <si>
    <t>1/(PN-1)_nonmetal</t>
  </si>
  <si>
    <t>tot_oxygen_alpha</t>
  </si>
  <si>
    <t>non metal alpha</t>
  </si>
  <si>
    <t>sum aplha</t>
  </si>
  <si>
    <t>metal_epsilon</t>
  </si>
  <si>
    <t>oxygen_epsilon</t>
  </si>
  <si>
    <t>epsilon of non metal</t>
  </si>
  <si>
    <t>sum_epsilon</t>
  </si>
  <si>
    <t>sum_epsilon/N</t>
  </si>
  <si>
    <t>squared_sum alpha</t>
  </si>
  <si>
    <t>sq_sum_epsilon/N</t>
  </si>
  <si>
    <t>D1_Metals</t>
  </si>
  <si>
    <t>D2_SemiMetals</t>
  </si>
  <si>
    <t>D3_HeteroNonMetals</t>
  </si>
  <si>
    <t>Metals_SumIP</t>
  </si>
  <si>
    <t>SemiMetals_SumIP</t>
  </si>
  <si>
    <t>Electrons_ActiveM</t>
  </si>
  <si>
    <t>AtWt_ActiveM</t>
  </si>
  <si>
    <t>MassNo_ActiveM</t>
  </si>
  <si>
    <t>Neutons_ActiveM</t>
  </si>
  <si>
    <t>IP_ActivM</t>
  </si>
  <si>
    <t>X_ActivM</t>
  </si>
  <si>
    <t>VWR_ActivM</t>
  </si>
  <si>
    <t>Electrons_Activ_SM</t>
  </si>
  <si>
    <t>AtWt_Activ_SM</t>
  </si>
  <si>
    <t>MassNo_Activ_SM</t>
  </si>
  <si>
    <t>Neutons_Activ_SM</t>
  </si>
  <si>
    <t>IP_Activ_SM</t>
  </si>
  <si>
    <t>X_Activ_SM</t>
  </si>
  <si>
    <t>VWR_Activ_SM</t>
  </si>
  <si>
    <t>Electrons_Activ_NM</t>
  </si>
  <si>
    <t>AtWt_Activ_NM</t>
  </si>
  <si>
    <t>MassNo_Activ_NM</t>
  </si>
  <si>
    <t>Neutons_Activ_NM</t>
  </si>
  <si>
    <t>IP_Activ_NM</t>
  </si>
  <si>
    <t>X_Activ_NM</t>
  </si>
  <si>
    <t>VWR_Activ_NM</t>
  </si>
  <si>
    <t>SuM_Active_M_SM</t>
  </si>
  <si>
    <t>SuMElectrons_Active_M_SM</t>
  </si>
  <si>
    <t>SuMAtWt_Active_M_SM</t>
  </si>
  <si>
    <t>SuMMassNo_Active_M_SM</t>
  </si>
  <si>
    <t>SuMNeutons_Active_M_SM</t>
  </si>
  <si>
    <t>atomic radius(pm)</t>
  </si>
  <si>
    <t>thermal conductivity</t>
  </si>
  <si>
    <t>heat of fusion</t>
  </si>
  <si>
    <t>ectrochemical equivalent</t>
  </si>
  <si>
    <t xml:space="preserve">observed value </t>
  </si>
  <si>
    <r>
      <t>CdCl</t>
    </r>
    <r>
      <rPr>
        <vertAlign val="subscript"/>
        <sz val="12"/>
        <color theme="1"/>
        <rFont val="Times New Roman"/>
        <family val="1"/>
      </rPr>
      <t>2</t>
    </r>
  </si>
  <si>
    <t>3*</t>
  </si>
  <si>
    <r>
      <t>CdCl</t>
    </r>
    <r>
      <rPr>
        <vertAlign val="subscript"/>
        <sz val="12"/>
        <color theme="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</si>
  <si>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4*</t>
  </si>
  <si>
    <t>5*</t>
  </si>
  <si>
    <t>7*</t>
  </si>
  <si>
    <r>
      <t>ZnCl</t>
    </r>
    <r>
      <rPr>
        <vertAlign val="subscript"/>
        <sz val="12"/>
        <color theme="1"/>
        <rFont val="Times New Roman"/>
        <family val="1"/>
      </rPr>
      <t>2</t>
    </r>
  </si>
  <si>
    <r>
      <t>ZnCl</t>
    </r>
    <r>
      <rPr>
        <vertAlign val="subscript"/>
        <sz val="12"/>
        <color theme="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</si>
  <si>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MnCl</t>
    </r>
    <r>
      <rPr>
        <vertAlign val="subscript"/>
        <sz val="12"/>
        <color theme="1"/>
        <rFont val="Times New Roman"/>
        <family val="1"/>
      </rPr>
      <t>2</t>
    </r>
  </si>
  <si>
    <t>20*</t>
  </si>
  <si>
    <r>
      <t>MnCl</t>
    </r>
    <r>
      <rPr>
        <vertAlign val="subscript"/>
        <sz val="12"/>
        <color theme="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</si>
  <si>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27*</t>
  </si>
  <si>
    <r>
      <t>CoCl</t>
    </r>
    <r>
      <rPr>
        <vertAlign val="subscript"/>
        <sz val="12"/>
        <color theme="1"/>
        <rFont val="Times New Roman"/>
        <family val="1"/>
      </rPr>
      <t>2</t>
    </r>
  </si>
  <si>
    <r>
      <t>CoCl</t>
    </r>
    <r>
      <rPr>
        <vertAlign val="subscript"/>
        <sz val="12"/>
        <color theme="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</si>
  <si>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33*</t>
  </si>
  <si>
    <t>36*</t>
  </si>
  <si>
    <r>
      <t>CuSO</t>
    </r>
    <r>
      <rPr>
        <vertAlign val="subscript"/>
        <sz val="12"/>
        <color theme="1"/>
        <rFont val="Times New Roman"/>
        <family val="1"/>
      </rPr>
      <t>4</t>
    </r>
  </si>
  <si>
    <t>38*</t>
  </si>
  <si>
    <r>
      <t>CuSO</t>
    </r>
    <r>
      <rPr>
        <vertAlign val="subscript"/>
        <sz val="12"/>
        <color theme="1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</si>
  <si>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t>40*</t>
  </si>
  <si>
    <r>
      <t>NiCl</t>
    </r>
    <r>
      <rPr>
        <vertAlign val="subscript"/>
        <sz val="12"/>
        <color theme="1"/>
        <rFont val="Times New Roman"/>
        <family val="1"/>
      </rPr>
      <t>2</t>
    </r>
  </si>
  <si>
    <r>
      <t>NiCl</t>
    </r>
    <r>
      <rPr>
        <vertAlign val="subscript"/>
        <sz val="12"/>
        <color theme="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</si>
  <si>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53*</t>
  </si>
  <si>
    <r>
      <t>Pb (NO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  <r>
      <rPr>
        <vertAlign val="subscript"/>
        <sz val="12"/>
        <color theme="1"/>
        <rFont val="Times New Roman"/>
        <family val="1"/>
      </rPr>
      <t xml:space="preserve"> 2</t>
    </r>
  </si>
  <si>
    <r>
      <t>Pb (NO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  <r>
      <rPr>
        <vertAlign val="subscript"/>
        <sz val="12"/>
        <color theme="1"/>
        <rFont val="Times New Roman"/>
        <family val="1"/>
      </rPr>
      <t xml:space="preserve"> 2</t>
    </r>
    <r>
      <rPr>
        <sz val="11"/>
        <color theme="1"/>
        <rFont val="Calibri"/>
        <family val="2"/>
        <scheme val="minor"/>
      </rPr>
      <t/>
    </r>
  </si>
  <si>
    <t>59*</t>
  </si>
  <si>
    <t>62*</t>
  </si>
  <si>
    <r>
      <t>SbCl</t>
    </r>
    <r>
      <rPr>
        <vertAlign val="subscript"/>
        <sz val="12"/>
        <color theme="1"/>
        <rFont val="Times New Roman"/>
        <family val="1"/>
      </rPr>
      <t>3</t>
    </r>
  </si>
  <si>
    <t>66*</t>
  </si>
  <si>
    <r>
      <t>SbCl</t>
    </r>
    <r>
      <rPr>
        <vertAlign val="subscript"/>
        <sz val="12"/>
        <color theme="1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</si>
  <si>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t>70*</t>
  </si>
  <si>
    <r>
      <t>a</t>
    </r>
    <r>
      <rPr>
        <sz val="14"/>
        <color theme="1"/>
        <rFont val="Times New Roman"/>
        <family val="1"/>
      </rPr>
      <t xml:space="preserve">Drug Theoretics and Cheminformatics Laboratory, </t>
    </r>
  </si>
  <si>
    <t xml:space="preserve">Department of Pharmaceutical Technology, </t>
  </si>
  <si>
    <t>Jadavpur University,</t>
  </si>
  <si>
    <t xml:space="preserve"> Kolkata, 700032, India</t>
  </si>
  <si>
    <t>*Corresponding authors</t>
  </si>
  <si>
    <t>Prof. Kunal Roy, Phone: +91 98315 94140; Fax: +91-33-2837-1078</t>
  </si>
  <si>
    <t>Email: kunalroy_in@yahoo.com; kunal.roy@jadavpuruniversity.in;</t>
  </si>
  <si>
    <r>
      <t>Prediction of cytotoxicity of heavy metals adsorbed on nano-TiO</t>
    </r>
    <r>
      <rPr>
        <b/>
        <vertAlign val="sub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 xml:space="preserve"> with periodic table-based descriptors using machine learning (ML) approaches</t>
    </r>
  </si>
  <si>
    <r>
      <t>Joyita Roy</t>
    </r>
    <r>
      <rPr>
        <b/>
        <vertAlign val="superscript"/>
        <sz val="14"/>
        <color theme="1"/>
        <rFont val="Times New Roman"/>
        <family val="1"/>
      </rPr>
      <t>a</t>
    </r>
    <r>
      <rPr>
        <b/>
        <sz val="14"/>
        <color theme="1"/>
        <rFont val="Times New Roman"/>
        <family val="1"/>
      </rPr>
      <t>, Souvik Pore</t>
    </r>
    <r>
      <rPr>
        <b/>
        <vertAlign val="superscript"/>
        <sz val="14"/>
        <color theme="1"/>
        <rFont val="Times New Roman"/>
        <family val="1"/>
      </rPr>
      <t>a</t>
    </r>
    <r>
      <rPr>
        <b/>
        <sz val="14"/>
        <color theme="1"/>
        <rFont val="Times New Roman"/>
        <family val="1"/>
      </rPr>
      <t>, Kunal Roy</t>
    </r>
    <r>
      <rPr>
        <b/>
        <vertAlign val="superscript"/>
        <sz val="14"/>
        <color theme="1"/>
        <rFont val="Times New Roman"/>
        <family val="1"/>
      </rPr>
      <t>a</t>
    </r>
    <r>
      <rPr>
        <b/>
        <sz val="14"/>
        <color theme="1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</si>
</sst>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_ 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400000"/>
      <name val="Times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b/>
      <vertAlign val="subscript"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/>
    <xf numFmtId="164" fontId="3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165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1" applyAlignment="1">
      <alignment horizontal="justify" vertical="center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nal.roy@jadavpuruniversity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A13" sqref="A13"/>
    </sheetView>
  </sheetViews>
  <sheetFormatPr defaultRowHeight="15" x14ac:dyDescent="0.25"/>
  <cols>
    <col min="1" max="1" width="189.7109375" bestFit="1" customWidth="1"/>
    <col min="9" max="9" width="75.140625" bestFit="1" customWidth="1"/>
  </cols>
  <sheetData>
    <row r="2" spans="1:9" ht="23.25" x14ac:dyDescent="0.4">
      <c r="A2" s="24" t="s">
        <v>110</v>
      </c>
    </row>
    <row r="4" spans="1:9" ht="15.75" x14ac:dyDescent="0.25">
      <c r="I4" s="14"/>
    </row>
    <row r="5" spans="1:9" ht="21.75" x14ac:dyDescent="0.25">
      <c r="A5" s="15" t="s">
        <v>111</v>
      </c>
    </row>
    <row r="6" spans="1:9" ht="22.5" x14ac:dyDescent="0.25">
      <c r="A6" s="16"/>
    </row>
    <row r="7" spans="1:9" ht="18.75" x14ac:dyDescent="0.25">
      <c r="A7" s="17"/>
    </row>
    <row r="8" spans="1:9" ht="18.75" x14ac:dyDescent="0.25">
      <c r="A8" s="17"/>
    </row>
    <row r="9" spans="1:9" ht="22.5" x14ac:dyDescent="0.25">
      <c r="A9" s="16"/>
    </row>
    <row r="10" spans="1:9" ht="22.5" x14ac:dyDescent="0.25">
      <c r="A10" s="18" t="s">
        <v>103</v>
      </c>
    </row>
    <row r="11" spans="1:9" ht="18.75" x14ac:dyDescent="0.25">
      <c r="A11" s="19" t="s">
        <v>104</v>
      </c>
    </row>
    <row r="12" spans="1:9" ht="18.75" x14ac:dyDescent="0.25">
      <c r="A12" s="19" t="s">
        <v>105</v>
      </c>
    </row>
    <row r="13" spans="1:9" ht="18.75" x14ac:dyDescent="0.25">
      <c r="A13" s="19" t="s">
        <v>106</v>
      </c>
    </row>
    <row r="14" spans="1:9" ht="15.75" x14ac:dyDescent="0.25">
      <c r="A14" s="20"/>
    </row>
    <row r="15" spans="1:9" ht="15.75" x14ac:dyDescent="0.25">
      <c r="A15" s="21"/>
    </row>
    <row r="16" spans="1:9" ht="15.75" x14ac:dyDescent="0.25">
      <c r="A16" s="21"/>
    </row>
    <row r="17" spans="1:1" ht="15.75" x14ac:dyDescent="0.25">
      <c r="A17" s="21"/>
    </row>
    <row r="18" spans="1:1" ht="15.75" x14ac:dyDescent="0.25">
      <c r="A18" s="21"/>
    </row>
    <row r="19" spans="1:1" ht="15.75" x14ac:dyDescent="0.25">
      <c r="A19" s="21"/>
    </row>
    <row r="20" spans="1:1" ht="18.75" x14ac:dyDescent="0.25">
      <c r="A20" s="22" t="s">
        <v>107</v>
      </c>
    </row>
    <row r="21" spans="1:1" ht="18.75" x14ac:dyDescent="0.25">
      <c r="A21" s="22" t="s">
        <v>108</v>
      </c>
    </row>
    <row r="22" spans="1:1" x14ac:dyDescent="0.25">
      <c r="A22" s="23" t="s">
        <v>109</v>
      </c>
    </row>
  </sheetData>
  <hyperlinks>
    <hyperlink ref="A22" r:id="rId1" display="mailto:kunal.roy@jadavpuruniversity.in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AR1" workbookViewId="0">
      <selection activeCell="G35" sqref="G35"/>
    </sheetView>
  </sheetViews>
  <sheetFormatPr defaultRowHeight="15" x14ac:dyDescent="0.25"/>
  <sheetData>
    <row r="1" spans="1:72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</row>
    <row r="2" spans="1:72" ht="18.75" x14ac:dyDescent="0.25">
      <c r="A2" s="3">
        <v>1</v>
      </c>
      <c r="B2" s="4" t="s">
        <v>72</v>
      </c>
      <c r="C2" s="4">
        <v>1.0000000000000001E-5</v>
      </c>
      <c r="D2" s="5">
        <v>183.32</v>
      </c>
      <c r="E2" s="5">
        <v>2</v>
      </c>
      <c r="F2" s="5">
        <v>3</v>
      </c>
      <c r="G2" s="6">
        <v>0</v>
      </c>
      <c r="H2" s="5">
        <v>1.69</v>
      </c>
      <c r="I2" s="5">
        <f t="shared" ref="I2:I37" si="0">3.16*2</f>
        <v>6.32</v>
      </c>
      <c r="J2" s="5">
        <v>0</v>
      </c>
      <c r="K2" s="6">
        <f t="shared" ref="K2:K33" si="1">H2+I2+J2</f>
        <v>8.01</v>
      </c>
      <c r="L2" s="5">
        <v>2</v>
      </c>
      <c r="M2" s="5">
        <v>48</v>
      </c>
      <c r="N2" s="5">
        <v>2</v>
      </c>
      <c r="O2" s="5">
        <v>5</v>
      </c>
      <c r="P2" s="6">
        <f t="shared" ref="P2:P33" si="2">(M2-N2)/N2</f>
        <v>23</v>
      </c>
      <c r="Q2" s="6">
        <f t="shared" ref="Q2:Q33" si="3">1/O2</f>
        <v>0.2</v>
      </c>
      <c r="R2" s="6">
        <v>2</v>
      </c>
      <c r="S2" s="6">
        <f t="shared" ref="S2:S33" si="4">P2*Q2</f>
        <v>4.6000000000000005</v>
      </c>
      <c r="T2" s="6">
        <f t="shared" ref="T2:T33" si="5">1*S2</f>
        <v>4.6000000000000005</v>
      </c>
      <c r="U2" s="6">
        <v>17</v>
      </c>
      <c r="V2" s="6">
        <v>3</v>
      </c>
      <c r="W2" s="6">
        <v>8</v>
      </c>
      <c r="X2" s="6">
        <v>1</v>
      </c>
      <c r="Y2" s="6">
        <f t="shared" ref="Y2:Y33" si="6">(U2-W2)/W2</f>
        <v>1.125</v>
      </c>
      <c r="Z2" s="6">
        <f t="shared" ref="Z2:Z33" si="7">1/(V2-1)</f>
        <v>0.5</v>
      </c>
      <c r="AA2" s="6">
        <v>0</v>
      </c>
      <c r="AB2" s="6">
        <f t="shared" ref="AB2:AB33" si="8">Y2*Z2</f>
        <v>0.5625</v>
      </c>
      <c r="AC2" s="6">
        <f t="shared" ref="AC2:AC33" si="9">AB2+T2+AA2</f>
        <v>5.1625000000000005</v>
      </c>
      <c r="AD2" s="6">
        <f t="shared" ref="AD2:AD33" si="10">-S2+(0.3*N2)</f>
        <v>-4.0000000000000009</v>
      </c>
      <c r="AE2" s="6">
        <v>0</v>
      </c>
      <c r="AF2" s="6">
        <f t="shared" ref="AF2:AF33" si="11">-AB2+(0.3*W2)</f>
        <v>1.8374999999999999</v>
      </c>
      <c r="AG2" s="6">
        <f t="shared" ref="AG2:AG33" si="12">(AE2*1)+(AD2*G2)+(AF2*E2)</f>
        <v>3.6749999999999998</v>
      </c>
      <c r="AH2" s="6">
        <f t="shared" ref="AH2:AH33" si="13">AG2/F2</f>
        <v>1.2249999999999999</v>
      </c>
      <c r="AI2" s="6">
        <f t="shared" ref="AI2:AI33" si="14">(AC2)^2</f>
        <v>26.651406250000004</v>
      </c>
      <c r="AJ2" s="7">
        <f t="shared" ref="AJ2:AJ33" si="15">(AH2)^2</f>
        <v>1.5006249999999997</v>
      </c>
      <c r="AK2" s="3">
        <v>1</v>
      </c>
      <c r="AL2" s="3">
        <v>0</v>
      </c>
      <c r="AM2" s="3">
        <v>2</v>
      </c>
      <c r="AN2" s="3">
        <v>866</v>
      </c>
      <c r="AO2" s="3">
        <v>0</v>
      </c>
      <c r="AP2" s="3">
        <v>48</v>
      </c>
      <c r="AQ2" s="3">
        <v>112.414</v>
      </c>
      <c r="AR2" s="3">
        <v>112</v>
      </c>
      <c r="AS2" s="3">
        <v>64</v>
      </c>
      <c r="AT2" s="3">
        <v>866</v>
      </c>
      <c r="AU2" s="3">
        <v>1.7</v>
      </c>
      <c r="AV2" s="3">
        <v>0.154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17</v>
      </c>
      <c r="BE2" s="3">
        <v>35.450000000000003</v>
      </c>
      <c r="BF2" s="3">
        <v>35</v>
      </c>
      <c r="BG2" s="3">
        <v>18</v>
      </c>
      <c r="BH2" s="3">
        <v>1255.7</v>
      </c>
      <c r="BI2" s="3">
        <v>3</v>
      </c>
      <c r="BJ2" s="3">
        <v>0.127</v>
      </c>
      <c r="BK2" s="3">
        <v>1</v>
      </c>
      <c r="BL2" s="3">
        <v>48</v>
      </c>
      <c r="BM2" s="3">
        <v>112.414</v>
      </c>
      <c r="BN2" s="3">
        <v>112</v>
      </c>
      <c r="BO2" s="3">
        <v>64</v>
      </c>
      <c r="BP2" s="3">
        <v>158</v>
      </c>
      <c r="BQ2" s="3">
        <v>92</v>
      </c>
      <c r="BR2" s="3">
        <v>6.1</v>
      </c>
      <c r="BS2" s="3">
        <v>2.097</v>
      </c>
      <c r="BT2" s="8">
        <v>0.92375713921932401</v>
      </c>
    </row>
    <row r="3" spans="1:72" ht="18.75" x14ac:dyDescent="0.25">
      <c r="A3" s="3">
        <v>2</v>
      </c>
      <c r="B3" s="4" t="s">
        <v>72</v>
      </c>
      <c r="C3" s="4">
        <v>2.0000000000000002E-5</v>
      </c>
      <c r="D3" s="5">
        <v>183.32</v>
      </c>
      <c r="E3" s="5">
        <v>2</v>
      </c>
      <c r="F3" s="5">
        <v>3</v>
      </c>
      <c r="G3" s="6">
        <v>0</v>
      </c>
      <c r="H3" s="5">
        <v>1.69</v>
      </c>
      <c r="I3" s="5">
        <f t="shared" si="0"/>
        <v>6.32</v>
      </c>
      <c r="J3" s="5">
        <v>0</v>
      </c>
      <c r="K3" s="6">
        <f t="shared" si="1"/>
        <v>8.01</v>
      </c>
      <c r="L3" s="5">
        <v>2</v>
      </c>
      <c r="M3" s="5">
        <v>48</v>
      </c>
      <c r="N3" s="5">
        <v>2</v>
      </c>
      <c r="O3" s="5">
        <v>5</v>
      </c>
      <c r="P3" s="6">
        <f t="shared" si="2"/>
        <v>23</v>
      </c>
      <c r="Q3" s="6">
        <f t="shared" si="3"/>
        <v>0.2</v>
      </c>
      <c r="R3" s="6">
        <v>2</v>
      </c>
      <c r="S3" s="6">
        <f t="shared" si="4"/>
        <v>4.6000000000000005</v>
      </c>
      <c r="T3" s="6">
        <f t="shared" si="5"/>
        <v>4.6000000000000005</v>
      </c>
      <c r="U3" s="6">
        <v>17</v>
      </c>
      <c r="V3" s="6">
        <v>3</v>
      </c>
      <c r="W3" s="6">
        <v>8</v>
      </c>
      <c r="X3" s="6">
        <v>1</v>
      </c>
      <c r="Y3" s="6">
        <f t="shared" si="6"/>
        <v>1.125</v>
      </c>
      <c r="Z3" s="6">
        <f t="shared" si="7"/>
        <v>0.5</v>
      </c>
      <c r="AA3" s="6">
        <v>0</v>
      </c>
      <c r="AB3" s="6">
        <f t="shared" si="8"/>
        <v>0.5625</v>
      </c>
      <c r="AC3" s="6">
        <f t="shared" si="9"/>
        <v>5.1625000000000005</v>
      </c>
      <c r="AD3" s="6">
        <f t="shared" si="10"/>
        <v>-4.0000000000000009</v>
      </c>
      <c r="AE3" s="6">
        <v>0</v>
      </c>
      <c r="AF3" s="6">
        <f t="shared" si="11"/>
        <v>1.8374999999999999</v>
      </c>
      <c r="AG3" s="6">
        <f t="shared" si="12"/>
        <v>3.6749999999999998</v>
      </c>
      <c r="AH3" s="6">
        <f t="shared" si="13"/>
        <v>1.2249999999999999</v>
      </c>
      <c r="AI3" s="6">
        <f t="shared" si="14"/>
        <v>26.651406250000004</v>
      </c>
      <c r="AJ3" s="7">
        <f t="shared" si="15"/>
        <v>1.5006249999999997</v>
      </c>
      <c r="AK3" s="3">
        <v>1</v>
      </c>
      <c r="AL3" s="3">
        <v>0</v>
      </c>
      <c r="AM3" s="3">
        <v>2</v>
      </c>
      <c r="AN3" s="3">
        <v>866</v>
      </c>
      <c r="AO3" s="3">
        <v>0</v>
      </c>
      <c r="AP3" s="3">
        <v>48</v>
      </c>
      <c r="AQ3" s="3">
        <v>112.414</v>
      </c>
      <c r="AR3" s="3">
        <v>112</v>
      </c>
      <c r="AS3" s="3">
        <v>64</v>
      </c>
      <c r="AT3" s="3">
        <v>866</v>
      </c>
      <c r="AU3" s="3">
        <v>1.7</v>
      </c>
      <c r="AV3" s="3">
        <v>0.154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17</v>
      </c>
      <c r="BE3" s="3">
        <v>35.450000000000003</v>
      </c>
      <c r="BF3" s="3">
        <v>35</v>
      </c>
      <c r="BG3" s="3">
        <v>18</v>
      </c>
      <c r="BH3" s="3">
        <v>1255.7</v>
      </c>
      <c r="BI3" s="3">
        <v>3</v>
      </c>
      <c r="BJ3" s="3">
        <v>0.127</v>
      </c>
      <c r="BK3" s="3">
        <v>1</v>
      </c>
      <c r="BL3" s="3">
        <v>48</v>
      </c>
      <c r="BM3" s="3">
        <v>112.414</v>
      </c>
      <c r="BN3" s="3">
        <v>112</v>
      </c>
      <c r="BO3" s="3">
        <v>64</v>
      </c>
      <c r="BP3" s="3">
        <v>158</v>
      </c>
      <c r="BQ3" s="3">
        <v>92</v>
      </c>
      <c r="BR3" s="3">
        <v>6.1</v>
      </c>
      <c r="BS3" s="3">
        <v>2.097</v>
      </c>
      <c r="BT3" s="8">
        <v>0.74837187985241904</v>
      </c>
    </row>
    <row r="4" spans="1:72" ht="18.75" x14ac:dyDescent="0.25">
      <c r="A4" s="3" t="s">
        <v>73</v>
      </c>
      <c r="B4" s="4" t="s">
        <v>74</v>
      </c>
      <c r="C4" s="4">
        <v>3.0000000000000001E-5</v>
      </c>
      <c r="D4" s="5">
        <v>183.32</v>
      </c>
      <c r="E4" s="5">
        <v>2</v>
      </c>
      <c r="F4" s="5">
        <v>3</v>
      </c>
      <c r="G4" s="6">
        <v>0</v>
      </c>
      <c r="H4" s="5">
        <v>1.69</v>
      </c>
      <c r="I4" s="5">
        <f t="shared" si="0"/>
        <v>6.32</v>
      </c>
      <c r="J4" s="5">
        <v>0</v>
      </c>
      <c r="K4" s="6">
        <f t="shared" si="1"/>
        <v>8.01</v>
      </c>
      <c r="L4" s="5">
        <v>2</v>
      </c>
      <c r="M4" s="5">
        <v>48</v>
      </c>
      <c r="N4" s="5">
        <v>2</v>
      </c>
      <c r="O4" s="5">
        <v>5</v>
      </c>
      <c r="P4" s="6">
        <f t="shared" si="2"/>
        <v>23</v>
      </c>
      <c r="Q4" s="6">
        <f t="shared" si="3"/>
        <v>0.2</v>
      </c>
      <c r="R4" s="6">
        <v>2</v>
      </c>
      <c r="S4" s="6">
        <f t="shared" si="4"/>
        <v>4.6000000000000005</v>
      </c>
      <c r="T4" s="6">
        <f t="shared" si="5"/>
        <v>4.6000000000000005</v>
      </c>
      <c r="U4" s="6">
        <v>17</v>
      </c>
      <c r="V4" s="6">
        <v>3</v>
      </c>
      <c r="W4" s="6">
        <v>8</v>
      </c>
      <c r="X4" s="6">
        <v>1</v>
      </c>
      <c r="Y4" s="6">
        <f t="shared" si="6"/>
        <v>1.125</v>
      </c>
      <c r="Z4" s="6">
        <f t="shared" si="7"/>
        <v>0.5</v>
      </c>
      <c r="AA4" s="6">
        <v>0</v>
      </c>
      <c r="AB4" s="6">
        <f t="shared" si="8"/>
        <v>0.5625</v>
      </c>
      <c r="AC4" s="6">
        <f t="shared" si="9"/>
        <v>5.1625000000000005</v>
      </c>
      <c r="AD4" s="6">
        <f t="shared" si="10"/>
        <v>-4.0000000000000009</v>
      </c>
      <c r="AE4" s="6">
        <v>0</v>
      </c>
      <c r="AF4" s="6">
        <f t="shared" si="11"/>
        <v>1.8374999999999999</v>
      </c>
      <c r="AG4" s="6">
        <f t="shared" si="12"/>
        <v>3.6749999999999998</v>
      </c>
      <c r="AH4" s="6">
        <f t="shared" si="13"/>
        <v>1.2249999999999999</v>
      </c>
      <c r="AI4" s="6">
        <f t="shared" si="14"/>
        <v>26.651406250000004</v>
      </c>
      <c r="AJ4" s="7">
        <f t="shared" si="15"/>
        <v>1.5006249999999997</v>
      </c>
      <c r="AK4" s="3">
        <v>1</v>
      </c>
      <c r="AL4" s="3">
        <v>0</v>
      </c>
      <c r="AM4" s="3">
        <v>2</v>
      </c>
      <c r="AN4" s="3">
        <v>866</v>
      </c>
      <c r="AO4" s="3">
        <v>0</v>
      </c>
      <c r="AP4" s="3">
        <v>48</v>
      </c>
      <c r="AQ4" s="3">
        <v>112.414</v>
      </c>
      <c r="AR4" s="3">
        <v>112</v>
      </c>
      <c r="AS4" s="3">
        <v>64</v>
      </c>
      <c r="AT4" s="3">
        <v>866</v>
      </c>
      <c r="AU4" s="3">
        <v>1.7</v>
      </c>
      <c r="AV4" s="3">
        <v>0.154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17</v>
      </c>
      <c r="BE4" s="3">
        <v>35.450000000000003</v>
      </c>
      <c r="BF4" s="3">
        <v>35</v>
      </c>
      <c r="BG4" s="3">
        <v>18</v>
      </c>
      <c r="BH4" s="3">
        <v>1255.7</v>
      </c>
      <c r="BI4" s="3">
        <v>3</v>
      </c>
      <c r="BJ4" s="3">
        <v>0.127</v>
      </c>
      <c r="BK4" s="3">
        <v>1</v>
      </c>
      <c r="BL4" s="3">
        <v>48</v>
      </c>
      <c r="BM4" s="3">
        <v>112.414</v>
      </c>
      <c r="BN4" s="3">
        <v>112</v>
      </c>
      <c r="BO4" s="3">
        <v>64</v>
      </c>
      <c r="BP4" s="3">
        <v>158</v>
      </c>
      <c r="BQ4" s="3">
        <v>92</v>
      </c>
      <c r="BR4" s="3">
        <v>6.1</v>
      </c>
      <c r="BS4" s="3">
        <v>2.097</v>
      </c>
      <c r="BT4" s="8">
        <v>0.67050415381463602</v>
      </c>
    </row>
    <row r="5" spans="1:72" ht="18.75" x14ac:dyDescent="0.25">
      <c r="A5" s="3" t="s">
        <v>75</v>
      </c>
      <c r="B5" s="4" t="s">
        <v>74</v>
      </c>
      <c r="C5" s="4">
        <v>4.0000000000000003E-5</v>
      </c>
      <c r="D5" s="5">
        <v>183.32</v>
      </c>
      <c r="E5" s="5">
        <v>2</v>
      </c>
      <c r="F5" s="5">
        <v>3</v>
      </c>
      <c r="G5" s="6">
        <v>0</v>
      </c>
      <c r="H5" s="5">
        <v>1.69</v>
      </c>
      <c r="I5" s="5">
        <f t="shared" si="0"/>
        <v>6.32</v>
      </c>
      <c r="J5" s="5">
        <v>0</v>
      </c>
      <c r="K5" s="6">
        <f t="shared" si="1"/>
        <v>8.01</v>
      </c>
      <c r="L5" s="5">
        <v>2</v>
      </c>
      <c r="M5" s="5">
        <v>48</v>
      </c>
      <c r="N5" s="5">
        <v>2</v>
      </c>
      <c r="O5" s="5">
        <v>5</v>
      </c>
      <c r="P5" s="6">
        <f t="shared" si="2"/>
        <v>23</v>
      </c>
      <c r="Q5" s="6">
        <f t="shared" si="3"/>
        <v>0.2</v>
      </c>
      <c r="R5" s="6">
        <v>2</v>
      </c>
      <c r="S5" s="6">
        <f t="shared" si="4"/>
        <v>4.6000000000000005</v>
      </c>
      <c r="T5" s="6">
        <f t="shared" si="5"/>
        <v>4.6000000000000005</v>
      </c>
      <c r="U5" s="6">
        <v>17</v>
      </c>
      <c r="V5" s="6">
        <v>3</v>
      </c>
      <c r="W5" s="6">
        <v>8</v>
      </c>
      <c r="X5" s="6">
        <v>1</v>
      </c>
      <c r="Y5" s="6">
        <f t="shared" si="6"/>
        <v>1.125</v>
      </c>
      <c r="Z5" s="6">
        <f t="shared" si="7"/>
        <v>0.5</v>
      </c>
      <c r="AA5" s="6">
        <v>0</v>
      </c>
      <c r="AB5" s="6">
        <f t="shared" si="8"/>
        <v>0.5625</v>
      </c>
      <c r="AC5" s="6">
        <f t="shared" si="9"/>
        <v>5.1625000000000005</v>
      </c>
      <c r="AD5" s="6">
        <f t="shared" si="10"/>
        <v>-4.0000000000000009</v>
      </c>
      <c r="AE5" s="6">
        <v>0</v>
      </c>
      <c r="AF5" s="6">
        <f t="shared" si="11"/>
        <v>1.8374999999999999</v>
      </c>
      <c r="AG5" s="6">
        <f t="shared" si="12"/>
        <v>3.6749999999999998</v>
      </c>
      <c r="AH5" s="6">
        <f t="shared" si="13"/>
        <v>1.2249999999999999</v>
      </c>
      <c r="AI5" s="6">
        <f t="shared" si="14"/>
        <v>26.651406250000004</v>
      </c>
      <c r="AJ5" s="7">
        <f t="shared" si="15"/>
        <v>1.5006249999999997</v>
      </c>
      <c r="AK5" s="3">
        <v>1</v>
      </c>
      <c r="AL5" s="3">
        <v>0</v>
      </c>
      <c r="AM5" s="3">
        <v>2</v>
      </c>
      <c r="AN5" s="3">
        <v>866</v>
      </c>
      <c r="AO5" s="3">
        <v>0</v>
      </c>
      <c r="AP5" s="3">
        <v>48</v>
      </c>
      <c r="AQ5" s="3">
        <v>112.414</v>
      </c>
      <c r="AR5" s="3">
        <v>112</v>
      </c>
      <c r="AS5" s="3">
        <v>64</v>
      </c>
      <c r="AT5" s="3">
        <v>866</v>
      </c>
      <c r="AU5" s="3">
        <v>1.7</v>
      </c>
      <c r="AV5" s="3">
        <v>0.154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17</v>
      </c>
      <c r="BE5" s="3">
        <v>35.450000000000003</v>
      </c>
      <c r="BF5" s="3">
        <v>35</v>
      </c>
      <c r="BG5" s="3">
        <v>18</v>
      </c>
      <c r="BH5" s="3">
        <v>1255.7</v>
      </c>
      <c r="BI5" s="3">
        <v>3</v>
      </c>
      <c r="BJ5" s="3">
        <v>0.127</v>
      </c>
      <c r="BK5" s="3">
        <v>1</v>
      </c>
      <c r="BL5" s="3">
        <v>48</v>
      </c>
      <c r="BM5" s="3">
        <v>112.414</v>
      </c>
      <c r="BN5" s="3">
        <v>112</v>
      </c>
      <c r="BO5" s="3">
        <v>64</v>
      </c>
      <c r="BP5" s="3">
        <v>158</v>
      </c>
      <c r="BQ5" s="3">
        <v>92</v>
      </c>
      <c r="BR5" s="3">
        <v>6.1</v>
      </c>
      <c r="BS5" s="3">
        <v>2.097</v>
      </c>
      <c r="BT5" s="8">
        <v>0.59665009863594598</v>
      </c>
    </row>
    <row r="6" spans="1:72" ht="18.75" x14ac:dyDescent="0.25">
      <c r="A6" s="3" t="s">
        <v>76</v>
      </c>
      <c r="B6" s="4" t="s">
        <v>74</v>
      </c>
      <c r="C6" s="4">
        <v>5.0000000000000002E-5</v>
      </c>
      <c r="D6" s="5">
        <v>183.32</v>
      </c>
      <c r="E6" s="5">
        <v>2</v>
      </c>
      <c r="F6" s="5">
        <v>3</v>
      </c>
      <c r="G6" s="6">
        <v>0</v>
      </c>
      <c r="H6" s="5">
        <v>1.69</v>
      </c>
      <c r="I6" s="5">
        <f t="shared" si="0"/>
        <v>6.32</v>
      </c>
      <c r="J6" s="5">
        <v>0</v>
      </c>
      <c r="K6" s="6">
        <f t="shared" si="1"/>
        <v>8.01</v>
      </c>
      <c r="L6" s="5">
        <v>2</v>
      </c>
      <c r="M6" s="5">
        <v>48</v>
      </c>
      <c r="N6" s="5">
        <v>2</v>
      </c>
      <c r="O6" s="5">
        <v>5</v>
      </c>
      <c r="P6" s="6">
        <f t="shared" si="2"/>
        <v>23</v>
      </c>
      <c r="Q6" s="6">
        <f t="shared" si="3"/>
        <v>0.2</v>
      </c>
      <c r="R6" s="6">
        <v>2</v>
      </c>
      <c r="S6" s="6">
        <f t="shared" si="4"/>
        <v>4.6000000000000005</v>
      </c>
      <c r="T6" s="6">
        <f t="shared" si="5"/>
        <v>4.6000000000000005</v>
      </c>
      <c r="U6" s="6">
        <v>17</v>
      </c>
      <c r="V6" s="6">
        <v>3</v>
      </c>
      <c r="W6" s="6">
        <v>8</v>
      </c>
      <c r="X6" s="6">
        <v>1</v>
      </c>
      <c r="Y6" s="6">
        <f t="shared" si="6"/>
        <v>1.125</v>
      </c>
      <c r="Z6" s="6">
        <f t="shared" si="7"/>
        <v>0.5</v>
      </c>
      <c r="AA6" s="6">
        <v>0</v>
      </c>
      <c r="AB6" s="6">
        <f t="shared" si="8"/>
        <v>0.5625</v>
      </c>
      <c r="AC6" s="6">
        <f t="shared" si="9"/>
        <v>5.1625000000000005</v>
      </c>
      <c r="AD6" s="6">
        <f t="shared" si="10"/>
        <v>-4.0000000000000009</v>
      </c>
      <c r="AE6" s="6">
        <v>0</v>
      </c>
      <c r="AF6" s="6">
        <f t="shared" si="11"/>
        <v>1.8374999999999999</v>
      </c>
      <c r="AG6" s="6">
        <f t="shared" si="12"/>
        <v>3.6749999999999998</v>
      </c>
      <c r="AH6" s="6">
        <f t="shared" si="13"/>
        <v>1.2249999999999999</v>
      </c>
      <c r="AI6" s="6">
        <f t="shared" si="14"/>
        <v>26.651406250000004</v>
      </c>
      <c r="AJ6" s="7">
        <f t="shared" si="15"/>
        <v>1.5006249999999997</v>
      </c>
      <c r="AK6" s="3">
        <v>1</v>
      </c>
      <c r="AL6" s="3">
        <v>0</v>
      </c>
      <c r="AM6" s="3">
        <v>2</v>
      </c>
      <c r="AN6" s="3">
        <v>866</v>
      </c>
      <c r="AO6" s="3">
        <v>0</v>
      </c>
      <c r="AP6" s="3">
        <v>48</v>
      </c>
      <c r="AQ6" s="3">
        <v>112.414</v>
      </c>
      <c r="AR6" s="3">
        <v>112</v>
      </c>
      <c r="AS6" s="3">
        <v>64</v>
      </c>
      <c r="AT6" s="3">
        <v>866</v>
      </c>
      <c r="AU6" s="3">
        <v>1.7</v>
      </c>
      <c r="AV6" s="3">
        <v>0.154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17</v>
      </c>
      <c r="BE6" s="3">
        <v>35.450000000000003</v>
      </c>
      <c r="BF6" s="3">
        <v>35</v>
      </c>
      <c r="BG6" s="3">
        <v>18</v>
      </c>
      <c r="BH6" s="3">
        <v>1255.7</v>
      </c>
      <c r="BI6" s="3">
        <v>3</v>
      </c>
      <c r="BJ6" s="3">
        <v>0.127</v>
      </c>
      <c r="BK6" s="3">
        <v>1</v>
      </c>
      <c r="BL6" s="3">
        <v>48</v>
      </c>
      <c r="BM6" s="3">
        <v>112.414</v>
      </c>
      <c r="BN6" s="3">
        <v>112</v>
      </c>
      <c r="BO6" s="3">
        <v>64</v>
      </c>
      <c r="BP6" s="3">
        <v>158</v>
      </c>
      <c r="BQ6" s="3">
        <v>92</v>
      </c>
      <c r="BR6" s="3">
        <v>6.1</v>
      </c>
      <c r="BS6" s="3">
        <v>2.097</v>
      </c>
      <c r="BT6" s="8">
        <v>0.54902821096540699</v>
      </c>
    </row>
    <row r="7" spans="1:72" ht="18.75" x14ac:dyDescent="0.25">
      <c r="A7" s="3">
        <v>6</v>
      </c>
      <c r="B7" s="4" t="s">
        <v>74</v>
      </c>
      <c r="C7" s="4">
        <v>6.0000000000000002E-5</v>
      </c>
      <c r="D7" s="5">
        <v>183.32</v>
      </c>
      <c r="E7" s="5">
        <v>2</v>
      </c>
      <c r="F7" s="5">
        <v>3</v>
      </c>
      <c r="G7" s="6">
        <v>0</v>
      </c>
      <c r="H7" s="5">
        <v>1.69</v>
      </c>
      <c r="I7" s="5">
        <f t="shared" si="0"/>
        <v>6.32</v>
      </c>
      <c r="J7" s="5">
        <v>0</v>
      </c>
      <c r="K7" s="6">
        <f t="shared" si="1"/>
        <v>8.01</v>
      </c>
      <c r="L7" s="5">
        <v>2</v>
      </c>
      <c r="M7" s="5">
        <v>48</v>
      </c>
      <c r="N7" s="5">
        <v>2</v>
      </c>
      <c r="O7" s="5">
        <v>5</v>
      </c>
      <c r="P7" s="6">
        <f t="shared" si="2"/>
        <v>23</v>
      </c>
      <c r="Q7" s="6">
        <f t="shared" si="3"/>
        <v>0.2</v>
      </c>
      <c r="R7" s="6">
        <v>2</v>
      </c>
      <c r="S7" s="6">
        <f t="shared" si="4"/>
        <v>4.6000000000000005</v>
      </c>
      <c r="T7" s="6">
        <f t="shared" si="5"/>
        <v>4.6000000000000005</v>
      </c>
      <c r="U7" s="6">
        <v>17</v>
      </c>
      <c r="V7" s="6">
        <v>3</v>
      </c>
      <c r="W7" s="6">
        <v>8</v>
      </c>
      <c r="X7" s="6">
        <v>1</v>
      </c>
      <c r="Y7" s="6">
        <f t="shared" si="6"/>
        <v>1.125</v>
      </c>
      <c r="Z7" s="6">
        <f t="shared" si="7"/>
        <v>0.5</v>
      </c>
      <c r="AA7" s="6">
        <v>0</v>
      </c>
      <c r="AB7" s="6">
        <f t="shared" si="8"/>
        <v>0.5625</v>
      </c>
      <c r="AC7" s="6">
        <f t="shared" si="9"/>
        <v>5.1625000000000005</v>
      </c>
      <c r="AD7" s="6">
        <f t="shared" si="10"/>
        <v>-4.0000000000000009</v>
      </c>
      <c r="AE7" s="6">
        <v>0</v>
      </c>
      <c r="AF7" s="6">
        <f t="shared" si="11"/>
        <v>1.8374999999999999</v>
      </c>
      <c r="AG7" s="6">
        <f t="shared" si="12"/>
        <v>3.6749999999999998</v>
      </c>
      <c r="AH7" s="6">
        <f t="shared" si="13"/>
        <v>1.2249999999999999</v>
      </c>
      <c r="AI7" s="6">
        <f t="shared" si="14"/>
        <v>26.651406250000004</v>
      </c>
      <c r="AJ7" s="7">
        <f t="shared" si="15"/>
        <v>1.5006249999999997</v>
      </c>
      <c r="AK7" s="3">
        <v>1</v>
      </c>
      <c r="AL7" s="3">
        <v>0</v>
      </c>
      <c r="AM7" s="3">
        <v>2</v>
      </c>
      <c r="AN7" s="3">
        <v>866</v>
      </c>
      <c r="AO7" s="3">
        <v>0</v>
      </c>
      <c r="AP7" s="3">
        <v>48</v>
      </c>
      <c r="AQ7" s="3">
        <v>112.414</v>
      </c>
      <c r="AR7" s="3">
        <v>112</v>
      </c>
      <c r="AS7" s="3">
        <v>64</v>
      </c>
      <c r="AT7" s="3">
        <v>866</v>
      </c>
      <c r="AU7" s="3">
        <v>1.7</v>
      </c>
      <c r="AV7" s="3">
        <v>0.154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17</v>
      </c>
      <c r="BE7" s="3">
        <v>35.450000000000003</v>
      </c>
      <c r="BF7" s="3">
        <v>35</v>
      </c>
      <c r="BG7" s="3">
        <v>18</v>
      </c>
      <c r="BH7" s="3">
        <v>1255.7</v>
      </c>
      <c r="BI7" s="3">
        <v>3</v>
      </c>
      <c r="BJ7" s="3">
        <v>0.127</v>
      </c>
      <c r="BK7" s="3">
        <v>1</v>
      </c>
      <c r="BL7" s="3">
        <v>48</v>
      </c>
      <c r="BM7" s="3">
        <v>112.414</v>
      </c>
      <c r="BN7" s="3">
        <v>112</v>
      </c>
      <c r="BO7" s="3">
        <v>64</v>
      </c>
      <c r="BP7" s="3">
        <v>158</v>
      </c>
      <c r="BQ7" s="3">
        <v>92</v>
      </c>
      <c r="BR7" s="3">
        <v>6.1</v>
      </c>
      <c r="BS7" s="3">
        <v>2.097</v>
      </c>
      <c r="BT7" s="8">
        <v>0.49744725960559599</v>
      </c>
    </row>
    <row r="8" spans="1:72" ht="18.75" x14ac:dyDescent="0.25">
      <c r="A8" s="3" t="s">
        <v>77</v>
      </c>
      <c r="B8" s="4" t="s">
        <v>74</v>
      </c>
      <c r="C8" s="4">
        <v>6.9999999999999994E-5</v>
      </c>
      <c r="D8" s="5">
        <v>183.32</v>
      </c>
      <c r="E8" s="5">
        <v>2</v>
      </c>
      <c r="F8" s="5">
        <v>3</v>
      </c>
      <c r="G8" s="6">
        <v>0</v>
      </c>
      <c r="H8" s="5">
        <v>1.69</v>
      </c>
      <c r="I8" s="5">
        <f t="shared" si="0"/>
        <v>6.32</v>
      </c>
      <c r="J8" s="5">
        <v>0</v>
      </c>
      <c r="K8" s="6">
        <f t="shared" si="1"/>
        <v>8.01</v>
      </c>
      <c r="L8" s="5">
        <v>2</v>
      </c>
      <c r="M8" s="5">
        <v>48</v>
      </c>
      <c r="N8" s="5">
        <v>2</v>
      </c>
      <c r="O8" s="5">
        <v>5</v>
      </c>
      <c r="P8" s="6">
        <f t="shared" si="2"/>
        <v>23</v>
      </c>
      <c r="Q8" s="6">
        <f t="shared" si="3"/>
        <v>0.2</v>
      </c>
      <c r="R8" s="6">
        <v>2</v>
      </c>
      <c r="S8" s="6">
        <f t="shared" si="4"/>
        <v>4.6000000000000005</v>
      </c>
      <c r="T8" s="6">
        <f t="shared" si="5"/>
        <v>4.6000000000000005</v>
      </c>
      <c r="U8" s="6">
        <v>17</v>
      </c>
      <c r="V8" s="6">
        <v>3</v>
      </c>
      <c r="W8" s="6">
        <v>8</v>
      </c>
      <c r="X8" s="6">
        <v>1</v>
      </c>
      <c r="Y8" s="6">
        <f t="shared" si="6"/>
        <v>1.125</v>
      </c>
      <c r="Z8" s="6">
        <f t="shared" si="7"/>
        <v>0.5</v>
      </c>
      <c r="AA8" s="6">
        <v>0</v>
      </c>
      <c r="AB8" s="6">
        <f t="shared" si="8"/>
        <v>0.5625</v>
      </c>
      <c r="AC8" s="6">
        <f t="shared" si="9"/>
        <v>5.1625000000000005</v>
      </c>
      <c r="AD8" s="6">
        <f t="shared" si="10"/>
        <v>-4.0000000000000009</v>
      </c>
      <c r="AE8" s="6">
        <v>0</v>
      </c>
      <c r="AF8" s="6">
        <f t="shared" si="11"/>
        <v>1.8374999999999999</v>
      </c>
      <c r="AG8" s="6">
        <f t="shared" si="12"/>
        <v>3.6749999999999998</v>
      </c>
      <c r="AH8" s="6">
        <f t="shared" si="13"/>
        <v>1.2249999999999999</v>
      </c>
      <c r="AI8" s="6">
        <f t="shared" si="14"/>
        <v>26.651406250000004</v>
      </c>
      <c r="AJ8" s="7">
        <f t="shared" si="15"/>
        <v>1.5006249999999997</v>
      </c>
      <c r="AK8" s="3">
        <v>1</v>
      </c>
      <c r="AL8" s="3">
        <v>0</v>
      </c>
      <c r="AM8" s="3">
        <v>2</v>
      </c>
      <c r="AN8" s="3">
        <v>866</v>
      </c>
      <c r="AO8" s="3">
        <v>0</v>
      </c>
      <c r="AP8" s="3">
        <v>48</v>
      </c>
      <c r="AQ8" s="3">
        <v>112.414</v>
      </c>
      <c r="AR8" s="3">
        <v>112</v>
      </c>
      <c r="AS8" s="3">
        <v>64</v>
      </c>
      <c r="AT8" s="3">
        <v>866</v>
      </c>
      <c r="AU8" s="3">
        <v>1.7</v>
      </c>
      <c r="AV8" s="3">
        <v>0.154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17</v>
      </c>
      <c r="BE8" s="3">
        <v>35.450000000000003</v>
      </c>
      <c r="BF8" s="3">
        <v>35</v>
      </c>
      <c r="BG8" s="3">
        <v>18</v>
      </c>
      <c r="BH8" s="3">
        <v>1255.7</v>
      </c>
      <c r="BI8" s="3">
        <v>3</v>
      </c>
      <c r="BJ8" s="3">
        <v>0.127</v>
      </c>
      <c r="BK8" s="3">
        <v>1</v>
      </c>
      <c r="BL8" s="3">
        <v>48</v>
      </c>
      <c r="BM8" s="3">
        <v>112.414</v>
      </c>
      <c r="BN8" s="3">
        <v>112</v>
      </c>
      <c r="BO8" s="3">
        <v>64</v>
      </c>
      <c r="BP8" s="3">
        <v>158</v>
      </c>
      <c r="BQ8" s="3">
        <v>92</v>
      </c>
      <c r="BR8" s="3">
        <v>6.1</v>
      </c>
      <c r="BS8" s="3">
        <v>2.097</v>
      </c>
      <c r="BT8" s="8">
        <v>0.48384475321228998</v>
      </c>
    </row>
    <row r="9" spans="1:72" ht="18.75" x14ac:dyDescent="0.25">
      <c r="A9" s="3">
        <v>8</v>
      </c>
      <c r="B9" s="4" t="s">
        <v>74</v>
      </c>
      <c r="C9" s="4">
        <v>8.0000000000000007E-5</v>
      </c>
      <c r="D9" s="5">
        <v>183.32</v>
      </c>
      <c r="E9" s="5">
        <v>2</v>
      </c>
      <c r="F9" s="5">
        <v>3</v>
      </c>
      <c r="G9" s="6">
        <v>0</v>
      </c>
      <c r="H9" s="5">
        <v>1.69</v>
      </c>
      <c r="I9" s="5">
        <f t="shared" si="0"/>
        <v>6.32</v>
      </c>
      <c r="J9" s="5">
        <v>0</v>
      </c>
      <c r="K9" s="6">
        <f t="shared" si="1"/>
        <v>8.01</v>
      </c>
      <c r="L9" s="5">
        <v>2</v>
      </c>
      <c r="M9" s="5">
        <v>48</v>
      </c>
      <c r="N9" s="5">
        <v>2</v>
      </c>
      <c r="O9" s="5">
        <v>5</v>
      </c>
      <c r="P9" s="6">
        <f t="shared" si="2"/>
        <v>23</v>
      </c>
      <c r="Q9" s="6">
        <f t="shared" si="3"/>
        <v>0.2</v>
      </c>
      <c r="R9" s="6">
        <v>2</v>
      </c>
      <c r="S9" s="6">
        <f t="shared" si="4"/>
        <v>4.6000000000000005</v>
      </c>
      <c r="T9" s="6">
        <f t="shared" si="5"/>
        <v>4.6000000000000005</v>
      </c>
      <c r="U9" s="6">
        <v>17</v>
      </c>
      <c r="V9" s="6">
        <v>3</v>
      </c>
      <c r="W9" s="6">
        <v>8</v>
      </c>
      <c r="X9" s="6">
        <v>1</v>
      </c>
      <c r="Y9" s="6">
        <f t="shared" si="6"/>
        <v>1.125</v>
      </c>
      <c r="Z9" s="6">
        <f t="shared" si="7"/>
        <v>0.5</v>
      </c>
      <c r="AA9" s="6">
        <v>0</v>
      </c>
      <c r="AB9" s="6">
        <f t="shared" si="8"/>
        <v>0.5625</v>
      </c>
      <c r="AC9" s="6">
        <f t="shared" si="9"/>
        <v>5.1625000000000005</v>
      </c>
      <c r="AD9" s="6">
        <f t="shared" si="10"/>
        <v>-4.0000000000000009</v>
      </c>
      <c r="AE9" s="6">
        <v>0</v>
      </c>
      <c r="AF9" s="6">
        <f t="shared" si="11"/>
        <v>1.8374999999999999</v>
      </c>
      <c r="AG9" s="6">
        <f t="shared" si="12"/>
        <v>3.6749999999999998</v>
      </c>
      <c r="AH9" s="6">
        <f t="shared" si="13"/>
        <v>1.2249999999999999</v>
      </c>
      <c r="AI9" s="6">
        <f t="shared" si="14"/>
        <v>26.651406250000004</v>
      </c>
      <c r="AJ9" s="7">
        <f t="shared" si="15"/>
        <v>1.5006249999999997</v>
      </c>
      <c r="AK9" s="3">
        <v>1</v>
      </c>
      <c r="AL9" s="3">
        <v>0</v>
      </c>
      <c r="AM9" s="3">
        <v>2</v>
      </c>
      <c r="AN9" s="3">
        <v>866</v>
      </c>
      <c r="AO9" s="3">
        <v>0</v>
      </c>
      <c r="AP9" s="3">
        <v>48</v>
      </c>
      <c r="AQ9" s="3">
        <v>112.414</v>
      </c>
      <c r="AR9" s="3">
        <v>112</v>
      </c>
      <c r="AS9" s="3">
        <v>64</v>
      </c>
      <c r="AT9" s="3">
        <v>866</v>
      </c>
      <c r="AU9" s="3">
        <v>1.7</v>
      </c>
      <c r="AV9" s="3">
        <v>0.154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17</v>
      </c>
      <c r="BE9" s="3">
        <v>35.450000000000003</v>
      </c>
      <c r="BF9" s="3">
        <v>35</v>
      </c>
      <c r="BG9" s="3">
        <v>18</v>
      </c>
      <c r="BH9" s="3">
        <v>1255.7</v>
      </c>
      <c r="BI9" s="3">
        <v>3</v>
      </c>
      <c r="BJ9" s="3">
        <v>0.127</v>
      </c>
      <c r="BK9" s="3">
        <v>1</v>
      </c>
      <c r="BL9" s="3">
        <v>48</v>
      </c>
      <c r="BM9" s="3">
        <v>112.414</v>
      </c>
      <c r="BN9" s="3">
        <v>112</v>
      </c>
      <c r="BO9" s="3">
        <v>64</v>
      </c>
      <c r="BP9" s="3">
        <v>158</v>
      </c>
      <c r="BQ9" s="3">
        <v>92</v>
      </c>
      <c r="BR9" s="3">
        <v>6.1</v>
      </c>
      <c r="BS9" s="3">
        <v>2.097</v>
      </c>
      <c r="BT9" s="8">
        <v>0.451325429693408</v>
      </c>
    </row>
    <row r="10" spans="1:72" ht="18.75" x14ac:dyDescent="0.25">
      <c r="A10" s="3">
        <v>9</v>
      </c>
      <c r="B10" s="4" t="s">
        <v>74</v>
      </c>
      <c r="C10" s="4">
        <v>9.0000000000000006E-5</v>
      </c>
      <c r="D10" s="5">
        <v>183.32</v>
      </c>
      <c r="E10" s="5">
        <v>2</v>
      </c>
      <c r="F10" s="5">
        <v>3</v>
      </c>
      <c r="G10" s="6">
        <v>0</v>
      </c>
      <c r="H10" s="5">
        <v>1.69</v>
      </c>
      <c r="I10" s="5">
        <f t="shared" si="0"/>
        <v>6.32</v>
      </c>
      <c r="J10" s="5">
        <v>0</v>
      </c>
      <c r="K10" s="6">
        <f t="shared" si="1"/>
        <v>8.01</v>
      </c>
      <c r="L10" s="5">
        <v>2</v>
      </c>
      <c r="M10" s="5">
        <v>48</v>
      </c>
      <c r="N10" s="5">
        <v>2</v>
      </c>
      <c r="O10" s="5">
        <v>5</v>
      </c>
      <c r="P10" s="6">
        <f t="shared" si="2"/>
        <v>23</v>
      </c>
      <c r="Q10" s="6">
        <f t="shared" si="3"/>
        <v>0.2</v>
      </c>
      <c r="R10" s="6">
        <v>2</v>
      </c>
      <c r="S10" s="6">
        <f t="shared" si="4"/>
        <v>4.6000000000000005</v>
      </c>
      <c r="T10" s="6">
        <f t="shared" si="5"/>
        <v>4.6000000000000005</v>
      </c>
      <c r="U10" s="6">
        <v>17</v>
      </c>
      <c r="V10" s="6">
        <v>3</v>
      </c>
      <c r="W10" s="6">
        <v>8</v>
      </c>
      <c r="X10" s="6">
        <v>1</v>
      </c>
      <c r="Y10" s="6">
        <f t="shared" si="6"/>
        <v>1.125</v>
      </c>
      <c r="Z10" s="6">
        <f t="shared" si="7"/>
        <v>0.5</v>
      </c>
      <c r="AA10" s="6">
        <v>0</v>
      </c>
      <c r="AB10" s="6">
        <f t="shared" si="8"/>
        <v>0.5625</v>
      </c>
      <c r="AC10" s="6">
        <f t="shared" si="9"/>
        <v>5.1625000000000005</v>
      </c>
      <c r="AD10" s="6">
        <f t="shared" si="10"/>
        <v>-4.0000000000000009</v>
      </c>
      <c r="AE10" s="6">
        <v>0</v>
      </c>
      <c r="AF10" s="6">
        <f t="shared" si="11"/>
        <v>1.8374999999999999</v>
      </c>
      <c r="AG10" s="6">
        <f t="shared" si="12"/>
        <v>3.6749999999999998</v>
      </c>
      <c r="AH10" s="6">
        <f t="shared" si="13"/>
        <v>1.2249999999999999</v>
      </c>
      <c r="AI10" s="6">
        <f t="shared" si="14"/>
        <v>26.651406250000004</v>
      </c>
      <c r="AJ10" s="7">
        <f t="shared" si="15"/>
        <v>1.5006249999999997</v>
      </c>
      <c r="AK10" s="3">
        <v>1</v>
      </c>
      <c r="AL10" s="3">
        <v>0</v>
      </c>
      <c r="AM10" s="3">
        <v>2</v>
      </c>
      <c r="AN10" s="3">
        <v>866</v>
      </c>
      <c r="AO10" s="3">
        <v>0</v>
      </c>
      <c r="AP10" s="3">
        <v>48</v>
      </c>
      <c r="AQ10" s="3">
        <v>112.414</v>
      </c>
      <c r="AR10" s="3">
        <v>112</v>
      </c>
      <c r="AS10" s="3">
        <v>64</v>
      </c>
      <c r="AT10" s="3">
        <v>866</v>
      </c>
      <c r="AU10" s="3">
        <v>1.7</v>
      </c>
      <c r="AV10" s="3">
        <v>0.154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17</v>
      </c>
      <c r="BE10" s="3">
        <v>35.450000000000003</v>
      </c>
      <c r="BF10" s="3">
        <v>35</v>
      </c>
      <c r="BG10" s="3">
        <v>18</v>
      </c>
      <c r="BH10" s="3">
        <v>1255.7</v>
      </c>
      <c r="BI10" s="3">
        <v>3</v>
      </c>
      <c r="BJ10" s="3">
        <v>0.127</v>
      </c>
      <c r="BK10" s="3">
        <v>1</v>
      </c>
      <c r="BL10" s="3">
        <v>48</v>
      </c>
      <c r="BM10" s="3">
        <v>112.414</v>
      </c>
      <c r="BN10" s="3">
        <v>112</v>
      </c>
      <c r="BO10" s="3">
        <v>64</v>
      </c>
      <c r="BP10" s="3">
        <v>158</v>
      </c>
      <c r="BQ10" s="3">
        <v>92</v>
      </c>
      <c r="BR10" s="3">
        <v>6.1</v>
      </c>
      <c r="BS10" s="3">
        <v>2.097</v>
      </c>
      <c r="BT10" s="8">
        <v>0.40490797914061999</v>
      </c>
    </row>
    <row r="11" spans="1:72" ht="18.75" x14ac:dyDescent="0.25">
      <c r="A11" s="3">
        <v>10</v>
      </c>
      <c r="B11" s="4" t="s">
        <v>78</v>
      </c>
      <c r="C11" s="4">
        <v>6.0000000000000002E-5</v>
      </c>
      <c r="D11" s="5">
        <v>136.286</v>
      </c>
      <c r="E11" s="5">
        <v>2</v>
      </c>
      <c r="F11" s="5">
        <v>3</v>
      </c>
      <c r="G11" s="6">
        <v>0</v>
      </c>
      <c r="H11" s="5">
        <v>1.65</v>
      </c>
      <c r="I11" s="5">
        <f t="shared" si="0"/>
        <v>6.32</v>
      </c>
      <c r="J11" s="5">
        <v>0</v>
      </c>
      <c r="K11" s="6">
        <f t="shared" si="1"/>
        <v>7.9700000000000006</v>
      </c>
      <c r="L11" s="5">
        <v>2</v>
      </c>
      <c r="M11" s="5">
        <v>30</v>
      </c>
      <c r="N11" s="5">
        <v>2</v>
      </c>
      <c r="O11" s="5">
        <v>4</v>
      </c>
      <c r="P11" s="6">
        <f t="shared" si="2"/>
        <v>14</v>
      </c>
      <c r="Q11" s="6">
        <f t="shared" si="3"/>
        <v>0.25</v>
      </c>
      <c r="R11" s="6">
        <v>2</v>
      </c>
      <c r="S11" s="6">
        <f t="shared" si="4"/>
        <v>3.5</v>
      </c>
      <c r="T11" s="6">
        <f t="shared" si="5"/>
        <v>3.5</v>
      </c>
      <c r="U11" s="6">
        <v>17</v>
      </c>
      <c r="V11" s="6">
        <v>3</v>
      </c>
      <c r="W11" s="6">
        <v>8</v>
      </c>
      <c r="X11" s="6">
        <v>1</v>
      </c>
      <c r="Y11" s="6">
        <f t="shared" si="6"/>
        <v>1.125</v>
      </c>
      <c r="Z11" s="6">
        <f t="shared" si="7"/>
        <v>0.5</v>
      </c>
      <c r="AA11" s="6">
        <v>0</v>
      </c>
      <c r="AB11" s="6">
        <f t="shared" si="8"/>
        <v>0.5625</v>
      </c>
      <c r="AC11" s="6">
        <f t="shared" si="9"/>
        <v>4.0625</v>
      </c>
      <c r="AD11" s="6">
        <f t="shared" si="10"/>
        <v>-2.9</v>
      </c>
      <c r="AE11" s="6">
        <v>0</v>
      </c>
      <c r="AF11" s="6">
        <f t="shared" si="11"/>
        <v>1.8374999999999999</v>
      </c>
      <c r="AG11" s="6">
        <f t="shared" si="12"/>
        <v>3.6749999999999998</v>
      </c>
      <c r="AH11" s="6">
        <f t="shared" si="13"/>
        <v>1.2249999999999999</v>
      </c>
      <c r="AI11" s="6">
        <f t="shared" si="14"/>
        <v>16.50390625</v>
      </c>
      <c r="AJ11" s="7">
        <f t="shared" si="15"/>
        <v>1.5006249999999997</v>
      </c>
      <c r="AK11" s="3">
        <v>1</v>
      </c>
      <c r="AL11" s="3">
        <v>0</v>
      </c>
      <c r="AM11" s="3">
        <v>2</v>
      </c>
      <c r="AN11" s="3">
        <v>904.5</v>
      </c>
      <c r="AO11" s="3">
        <v>0</v>
      </c>
      <c r="AP11" s="3">
        <v>30</v>
      </c>
      <c r="AQ11" s="3">
        <v>65.38</v>
      </c>
      <c r="AR11" s="3">
        <v>65</v>
      </c>
      <c r="AS11" s="3">
        <v>35</v>
      </c>
      <c r="AT11" s="3">
        <v>904.5</v>
      </c>
      <c r="AU11" s="3">
        <v>1.6</v>
      </c>
      <c r="AV11" s="3">
        <v>0.13800000000000001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17</v>
      </c>
      <c r="BE11" s="3">
        <v>35.450000000000003</v>
      </c>
      <c r="BF11" s="3">
        <v>35</v>
      </c>
      <c r="BG11" s="3">
        <v>18</v>
      </c>
      <c r="BH11" s="3">
        <v>1255.7</v>
      </c>
      <c r="BI11" s="3">
        <v>3</v>
      </c>
      <c r="BJ11" s="3">
        <v>0.127</v>
      </c>
      <c r="BK11" s="3">
        <v>1</v>
      </c>
      <c r="BL11" s="3">
        <v>30</v>
      </c>
      <c r="BM11" s="3">
        <v>65.38</v>
      </c>
      <c r="BN11" s="3">
        <v>65</v>
      </c>
      <c r="BO11" s="3">
        <v>35</v>
      </c>
      <c r="BP11" s="3">
        <v>139</v>
      </c>
      <c r="BQ11" s="3">
        <v>112.2</v>
      </c>
      <c r="BR11" s="3">
        <v>7.35</v>
      </c>
      <c r="BS11" s="3">
        <v>65.400000000000006</v>
      </c>
      <c r="BT11" s="8">
        <v>0.96305837358274604</v>
      </c>
    </row>
    <row r="12" spans="1:72" ht="18.75" x14ac:dyDescent="0.25">
      <c r="A12" s="3">
        <v>11</v>
      </c>
      <c r="B12" s="4" t="s">
        <v>79</v>
      </c>
      <c r="C12" s="4">
        <v>9.0000000000000006E-5</v>
      </c>
      <c r="D12" s="5">
        <v>136.286</v>
      </c>
      <c r="E12" s="5">
        <v>2</v>
      </c>
      <c r="F12" s="5">
        <v>3</v>
      </c>
      <c r="G12" s="6">
        <v>0</v>
      </c>
      <c r="H12" s="5">
        <v>1.65</v>
      </c>
      <c r="I12" s="5">
        <f t="shared" si="0"/>
        <v>6.32</v>
      </c>
      <c r="J12" s="5">
        <v>0</v>
      </c>
      <c r="K12" s="6">
        <f t="shared" si="1"/>
        <v>7.9700000000000006</v>
      </c>
      <c r="L12" s="5">
        <v>2</v>
      </c>
      <c r="M12" s="5">
        <v>30</v>
      </c>
      <c r="N12" s="5">
        <v>2</v>
      </c>
      <c r="O12" s="5">
        <v>4</v>
      </c>
      <c r="P12" s="6">
        <f t="shared" si="2"/>
        <v>14</v>
      </c>
      <c r="Q12" s="6">
        <f t="shared" si="3"/>
        <v>0.25</v>
      </c>
      <c r="R12" s="6">
        <v>2</v>
      </c>
      <c r="S12" s="6">
        <f t="shared" si="4"/>
        <v>3.5</v>
      </c>
      <c r="T12" s="6">
        <f t="shared" si="5"/>
        <v>3.5</v>
      </c>
      <c r="U12" s="6">
        <v>17</v>
      </c>
      <c r="V12" s="6">
        <v>3</v>
      </c>
      <c r="W12" s="6">
        <v>8</v>
      </c>
      <c r="X12" s="6">
        <v>1</v>
      </c>
      <c r="Y12" s="6">
        <f t="shared" si="6"/>
        <v>1.125</v>
      </c>
      <c r="Z12" s="6">
        <f t="shared" si="7"/>
        <v>0.5</v>
      </c>
      <c r="AA12" s="6">
        <v>0</v>
      </c>
      <c r="AB12" s="6">
        <f t="shared" si="8"/>
        <v>0.5625</v>
      </c>
      <c r="AC12" s="6">
        <f t="shared" si="9"/>
        <v>4.0625</v>
      </c>
      <c r="AD12" s="6">
        <f t="shared" si="10"/>
        <v>-2.9</v>
      </c>
      <c r="AE12" s="6">
        <v>0</v>
      </c>
      <c r="AF12" s="6">
        <f t="shared" si="11"/>
        <v>1.8374999999999999</v>
      </c>
      <c r="AG12" s="6">
        <f t="shared" si="12"/>
        <v>3.6749999999999998</v>
      </c>
      <c r="AH12" s="6">
        <f t="shared" si="13"/>
        <v>1.2249999999999999</v>
      </c>
      <c r="AI12" s="6">
        <f t="shared" si="14"/>
        <v>16.50390625</v>
      </c>
      <c r="AJ12" s="7">
        <f t="shared" si="15"/>
        <v>1.5006249999999997</v>
      </c>
      <c r="AK12" s="3">
        <v>1</v>
      </c>
      <c r="AL12" s="3">
        <v>0</v>
      </c>
      <c r="AM12" s="3">
        <v>2</v>
      </c>
      <c r="AN12" s="3">
        <v>904.5</v>
      </c>
      <c r="AO12" s="3">
        <v>0</v>
      </c>
      <c r="AP12" s="3">
        <v>30</v>
      </c>
      <c r="AQ12" s="3">
        <v>65.38</v>
      </c>
      <c r="AR12" s="3">
        <v>65</v>
      </c>
      <c r="AS12" s="3">
        <v>35</v>
      </c>
      <c r="AT12" s="3">
        <v>904.5</v>
      </c>
      <c r="AU12" s="3">
        <v>1.6</v>
      </c>
      <c r="AV12" s="3">
        <v>0.13800000000000001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17</v>
      </c>
      <c r="BE12" s="3">
        <v>35.450000000000003</v>
      </c>
      <c r="BF12" s="3">
        <v>35</v>
      </c>
      <c r="BG12" s="3">
        <v>18</v>
      </c>
      <c r="BH12" s="3">
        <v>1255.7</v>
      </c>
      <c r="BI12" s="3">
        <v>3</v>
      </c>
      <c r="BJ12" s="3">
        <v>0.127</v>
      </c>
      <c r="BK12" s="3">
        <v>1</v>
      </c>
      <c r="BL12" s="3">
        <v>30</v>
      </c>
      <c r="BM12" s="3">
        <v>65.38</v>
      </c>
      <c r="BN12" s="3">
        <v>65</v>
      </c>
      <c r="BO12" s="3">
        <v>35</v>
      </c>
      <c r="BP12" s="3">
        <v>139</v>
      </c>
      <c r="BQ12" s="3">
        <v>112.2</v>
      </c>
      <c r="BR12" s="3">
        <v>7.35</v>
      </c>
      <c r="BS12" s="3">
        <v>65.400000000000006</v>
      </c>
      <c r="BT12" s="8">
        <v>0.94671936925293498</v>
      </c>
    </row>
    <row r="13" spans="1:72" ht="18.75" x14ac:dyDescent="0.25">
      <c r="A13" s="3">
        <v>12</v>
      </c>
      <c r="B13" s="4" t="s">
        <v>79</v>
      </c>
      <c r="C13" s="4">
        <v>1.2E-4</v>
      </c>
      <c r="D13" s="5">
        <v>136.286</v>
      </c>
      <c r="E13" s="5">
        <v>2</v>
      </c>
      <c r="F13" s="5">
        <v>3</v>
      </c>
      <c r="G13" s="6">
        <v>0</v>
      </c>
      <c r="H13" s="5">
        <v>1.65</v>
      </c>
      <c r="I13" s="5">
        <f t="shared" si="0"/>
        <v>6.32</v>
      </c>
      <c r="J13" s="5">
        <v>0</v>
      </c>
      <c r="K13" s="6">
        <f t="shared" si="1"/>
        <v>7.9700000000000006</v>
      </c>
      <c r="L13" s="5">
        <v>2</v>
      </c>
      <c r="M13" s="5">
        <v>30</v>
      </c>
      <c r="N13" s="5">
        <v>2</v>
      </c>
      <c r="O13" s="5">
        <v>4</v>
      </c>
      <c r="P13" s="6">
        <f t="shared" si="2"/>
        <v>14</v>
      </c>
      <c r="Q13" s="6">
        <f t="shared" si="3"/>
        <v>0.25</v>
      </c>
      <c r="R13" s="6">
        <v>2</v>
      </c>
      <c r="S13" s="6">
        <f t="shared" si="4"/>
        <v>3.5</v>
      </c>
      <c r="T13" s="6">
        <f t="shared" si="5"/>
        <v>3.5</v>
      </c>
      <c r="U13" s="6">
        <v>17</v>
      </c>
      <c r="V13" s="6">
        <v>3</v>
      </c>
      <c r="W13" s="6">
        <v>8</v>
      </c>
      <c r="X13" s="6">
        <v>1</v>
      </c>
      <c r="Y13" s="6">
        <f t="shared" si="6"/>
        <v>1.125</v>
      </c>
      <c r="Z13" s="6">
        <f t="shared" si="7"/>
        <v>0.5</v>
      </c>
      <c r="AA13" s="6">
        <v>0</v>
      </c>
      <c r="AB13" s="6">
        <f t="shared" si="8"/>
        <v>0.5625</v>
      </c>
      <c r="AC13" s="6">
        <f t="shared" si="9"/>
        <v>4.0625</v>
      </c>
      <c r="AD13" s="6">
        <f t="shared" si="10"/>
        <v>-2.9</v>
      </c>
      <c r="AE13" s="6">
        <v>0</v>
      </c>
      <c r="AF13" s="6">
        <f t="shared" si="11"/>
        <v>1.8374999999999999</v>
      </c>
      <c r="AG13" s="6">
        <f t="shared" si="12"/>
        <v>3.6749999999999998</v>
      </c>
      <c r="AH13" s="6">
        <f t="shared" si="13"/>
        <v>1.2249999999999999</v>
      </c>
      <c r="AI13" s="6">
        <f t="shared" si="14"/>
        <v>16.50390625</v>
      </c>
      <c r="AJ13" s="7">
        <f t="shared" si="15"/>
        <v>1.5006249999999997</v>
      </c>
      <c r="AK13" s="3">
        <v>1</v>
      </c>
      <c r="AL13" s="3">
        <v>0</v>
      </c>
      <c r="AM13" s="3">
        <v>2</v>
      </c>
      <c r="AN13" s="3">
        <v>904.5</v>
      </c>
      <c r="AO13" s="3">
        <v>0</v>
      </c>
      <c r="AP13" s="3">
        <v>30</v>
      </c>
      <c r="AQ13" s="3">
        <v>65.38</v>
      </c>
      <c r="AR13" s="3">
        <v>65</v>
      </c>
      <c r="AS13" s="3">
        <v>35</v>
      </c>
      <c r="AT13" s="3">
        <v>904.5</v>
      </c>
      <c r="AU13" s="3">
        <v>1.6</v>
      </c>
      <c r="AV13" s="3">
        <v>0.13800000000000001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17</v>
      </c>
      <c r="BE13" s="3">
        <v>35.450000000000003</v>
      </c>
      <c r="BF13" s="3">
        <v>35</v>
      </c>
      <c r="BG13" s="3">
        <v>18</v>
      </c>
      <c r="BH13" s="3">
        <v>1255.7</v>
      </c>
      <c r="BI13" s="3">
        <v>3</v>
      </c>
      <c r="BJ13" s="3">
        <v>0.127</v>
      </c>
      <c r="BK13" s="3">
        <v>1</v>
      </c>
      <c r="BL13" s="3">
        <v>30</v>
      </c>
      <c r="BM13" s="3">
        <v>65.38</v>
      </c>
      <c r="BN13" s="3">
        <v>65</v>
      </c>
      <c r="BO13" s="3">
        <v>35</v>
      </c>
      <c r="BP13" s="3">
        <v>139</v>
      </c>
      <c r="BQ13" s="3">
        <v>112.2</v>
      </c>
      <c r="BR13" s="3">
        <v>7.35</v>
      </c>
      <c r="BS13" s="3">
        <v>65.400000000000006</v>
      </c>
      <c r="BT13" s="8">
        <v>0.92849743626369696</v>
      </c>
    </row>
    <row r="14" spans="1:72" ht="18.75" x14ac:dyDescent="0.25">
      <c r="A14" s="3">
        <v>13</v>
      </c>
      <c r="B14" s="4" t="s">
        <v>79</v>
      </c>
      <c r="C14" s="4">
        <v>1.4999999999999999E-4</v>
      </c>
      <c r="D14" s="5">
        <v>136.286</v>
      </c>
      <c r="E14" s="5">
        <v>2</v>
      </c>
      <c r="F14" s="5">
        <v>3</v>
      </c>
      <c r="G14" s="6">
        <v>0</v>
      </c>
      <c r="H14" s="5">
        <v>1.65</v>
      </c>
      <c r="I14" s="5">
        <f t="shared" si="0"/>
        <v>6.32</v>
      </c>
      <c r="J14" s="5">
        <v>0</v>
      </c>
      <c r="K14" s="6">
        <f t="shared" si="1"/>
        <v>7.9700000000000006</v>
      </c>
      <c r="L14" s="5">
        <v>2</v>
      </c>
      <c r="M14" s="5">
        <v>30</v>
      </c>
      <c r="N14" s="5">
        <v>2</v>
      </c>
      <c r="O14" s="5">
        <v>4</v>
      </c>
      <c r="P14" s="6">
        <f t="shared" si="2"/>
        <v>14</v>
      </c>
      <c r="Q14" s="6">
        <f t="shared" si="3"/>
        <v>0.25</v>
      </c>
      <c r="R14" s="6">
        <v>2</v>
      </c>
      <c r="S14" s="6">
        <f t="shared" si="4"/>
        <v>3.5</v>
      </c>
      <c r="T14" s="6">
        <f t="shared" si="5"/>
        <v>3.5</v>
      </c>
      <c r="U14" s="6">
        <v>17</v>
      </c>
      <c r="V14" s="6">
        <v>3</v>
      </c>
      <c r="W14" s="6">
        <v>8</v>
      </c>
      <c r="X14" s="6">
        <v>1</v>
      </c>
      <c r="Y14" s="6">
        <f t="shared" si="6"/>
        <v>1.125</v>
      </c>
      <c r="Z14" s="6">
        <f t="shared" si="7"/>
        <v>0.5</v>
      </c>
      <c r="AA14" s="6">
        <v>0</v>
      </c>
      <c r="AB14" s="6">
        <f t="shared" si="8"/>
        <v>0.5625</v>
      </c>
      <c r="AC14" s="6">
        <f t="shared" si="9"/>
        <v>4.0625</v>
      </c>
      <c r="AD14" s="6">
        <f t="shared" si="10"/>
        <v>-2.9</v>
      </c>
      <c r="AE14" s="6">
        <v>0</v>
      </c>
      <c r="AF14" s="6">
        <f t="shared" si="11"/>
        <v>1.8374999999999999</v>
      </c>
      <c r="AG14" s="6">
        <f t="shared" si="12"/>
        <v>3.6749999999999998</v>
      </c>
      <c r="AH14" s="6">
        <f t="shared" si="13"/>
        <v>1.2249999999999999</v>
      </c>
      <c r="AI14" s="6">
        <f t="shared" si="14"/>
        <v>16.50390625</v>
      </c>
      <c r="AJ14" s="7">
        <f t="shared" si="15"/>
        <v>1.5006249999999997</v>
      </c>
      <c r="AK14" s="3">
        <v>1</v>
      </c>
      <c r="AL14" s="3">
        <v>0</v>
      </c>
      <c r="AM14" s="3">
        <v>2</v>
      </c>
      <c r="AN14" s="3">
        <v>904.5</v>
      </c>
      <c r="AO14" s="3">
        <v>0</v>
      </c>
      <c r="AP14" s="3">
        <v>30</v>
      </c>
      <c r="AQ14" s="3">
        <v>65.38</v>
      </c>
      <c r="AR14" s="3">
        <v>65</v>
      </c>
      <c r="AS14" s="3">
        <v>35</v>
      </c>
      <c r="AT14" s="3">
        <v>904.5</v>
      </c>
      <c r="AU14" s="3">
        <v>1.6</v>
      </c>
      <c r="AV14" s="3">
        <v>0.13800000000000001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17</v>
      </c>
      <c r="BE14" s="3">
        <v>35.450000000000003</v>
      </c>
      <c r="BF14" s="3">
        <v>35</v>
      </c>
      <c r="BG14" s="3">
        <v>18</v>
      </c>
      <c r="BH14" s="3">
        <v>1255.7</v>
      </c>
      <c r="BI14" s="3">
        <v>3</v>
      </c>
      <c r="BJ14" s="3">
        <v>0.127</v>
      </c>
      <c r="BK14" s="3">
        <v>1</v>
      </c>
      <c r="BL14" s="3">
        <v>30</v>
      </c>
      <c r="BM14" s="3">
        <v>65.38</v>
      </c>
      <c r="BN14" s="3">
        <v>65</v>
      </c>
      <c r="BO14" s="3">
        <v>35</v>
      </c>
      <c r="BP14" s="3">
        <v>139</v>
      </c>
      <c r="BQ14" s="3">
        <v>112.2</v>
      </c>
      <c r="BR14" s="3">
        <v>7.35</v>
      </c>
      <c r="BS14" s="3">
        <v>65.400000000000006</v>
      </c>
      <c r="BT14" s="8">
        <v>0.93391514313445601</v>
      </c>
    </row>
    <row r="15" spans="1:72" ht="18.75" x14ac:dyDescent="0.25">
      <c r="A15" s="3">
        <v>14</v>
      </c>
      <c r="B15" s="4" t="s">
        <v>79</v>
      </c>
      <c r="C15" s="4">
        <v>1.8000000000000001E-4</v>
      </c>
      <c r="D15" s="5">
        <v>136.286</v>
      </c>
      <c r="E15" s="5">
        <v>2</v>
      </c>
      <c r="F15" s="5">
        <v>3</v>
      </c>
      <c r="G15" s="6">
        <v>0</v>
      </c>
      <c r="H15" s="5">
        <v>1.65</v>
      </c>
      <c r="I15" s="5">
        <f t="shared" si="0"/>
        <v>6.32</v>
      </c>
      <c r="J15" s="5">
        <v>0</v>
      </c>
      <c r="K15" s="6">
        <f t="shared" si="1"/>
        <v>7.9700000000000006</v>
      </c>
      <c r="L15" s="5">
        <v>2</v>
      </c>
      <c r="M15" s="5">
        <v>30</v>
      </c>
      <c r="N15" s="5">
        <v>2</v>
      </c>
      <c r="O15" s="5">
        <v>4</v>
      </c>
      <c r="P15" s="6">
        <f t="shared" si="2"/>
        <v>14</v>
      </c>
      <c r="Q15" s="6">
        <f t="shared" si="3"/>
        <v>0.25</v>
      </c>
      <c r="R15" s="6">
        <v>2</v>
      </c>
      <c r="S15" s="6">
        <f t="shared" si="4"/>
        <v>3.5</v>
      </c>
      <c r="T15" s="6">
        <f t="shared" si="5"/>
        <v>3.5</v>
      </c>
      <c r="U15" s="6">
        <v>17</v>
      </c>
      <c r="V15" s="6">
        <v>3</v>
      </c>
      <c r="W15" s="6">
        <v>8</v>
      </c>
      <c r="X15" s="6">
        <v>1</v>
      </c>
      <c r="Y15" s="6">
        <f t="shared" si="6"/>
        <v>1.125</v>
      </c>
      <c r="Z15" s="6">
        <f t="shared" si="7"/>
        <v>0.5</v>
      </c>
      <c r="AA15" s="6">
        <v>0</v>
      </c>
      <c r="AB15" s="6">
        <f t="shared" si="8"/>
        <v>0.5625</v>
      </c>
      <c r="AC15" s="6">
        <f t="shared" si="9"/>
        <v>4.0625</v>
      </c>
      <c r="AD15" s="6">
        <f t="shared" si="10"/>
        <v>-2.9</v>
      </c>
      <c r="AE15" s="6">
        <v>0</v>
      </c>
      <c r="AF15" s="6">
        <f t="shared" si="11"/>
        <v>1.8374999999999999</v>
      </c>
      <c r="AG15" s="6">
        <f t="shared" si="12"/>
        <v>3.6749999999999998</v>
      </c>
      <c r="AH15" s="6">
        <f t="shared" si="13"/>
        <v>1.2249999999999999</v>
      </c>
      <c r="AI15" s="6">
        <f t="shared" si="14"/>
        <v>16.50390625</v>
      </c>
      <c r="AJ15" s="7">
        <f t="shared" si="15"/>
        <v>1.5006249999999997</v>
      </c>
      <c r="AK15" s="3">
        <v>1</v>
      </c>
      <c r="AL15" s="3">
        <v>0</v>
      </c>
      <c r="AM15" s="3">
        <v>2</v>
      </c>
      <c r="AN15" s="3">
        <v>904.5</v>
      </c>
      <c r="AO15" s="3">
        <v>0</v>
      </c>
      <c r="AP15" s="3">
        <v>30</v>
      </c>
      <c r="AQ15" s="3">
        <v>65.38</v>
      </c>
      <c r="AR15" s="3">
        <v>65</v>
      </c>
      <c r="AS15" s="3">
        <v>35</v>
      </c>
      <c r="AT15" s="3">
        <v>904.5</v>
      </c>
      <c r="AU15" s="3">
        <v>1.6</v>
      </c>
      <c r="AV15" s="3">
        <v>0.13800000000000001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17</v>
      </c>
      <c r="BE15" s="3">
        <v>35.450000000000003</v>
      </c>
      <c r="BF15" s="3">
        <v>35</v>
      </c>
      <c r="BG15" s="3">
        <v>18</v>
      </c>
      <c r="BH15" s="3">
        <v>1255.7</v>
      </c>
      <c r="BI15" s="3">
        <v>3</v>
      </c>
      <c r="BJ15" s="3">
        <v>0.127</v>
      </c>
      <c r="BK15" s="3">
        <v>1</v>
      </c>
      <c r="BL15" s="3">
        <v>30</v>
      </c>
      <c r="BM15" s="3">
        <v>65.38</v>
      </c>
      <c r="BN15" s="3">
        <v>65</v>
      </c>
      <c r="BO15" s="3">
        <v>35</v>
      </c>
      <c r="BP15" s="3">
        <v>139</v>
      </c>
      <c r="BQ15" s="3">
        <v>112.2</v>
      </c>
      <c r="BR15" s="3">
        <v>7.35</v>
      </c>
      <c r="BS15" s="3">
        <v>65.400000000000006</v>
      </c>
      <c r="BT15" s="8">
        <v>0.90572239594832304</v>
      </c>
    </row>
    <row r="16" spans="1:72" ht="18.75" x14ac:dyDescent="0.25">
      <c r="A16" s="3">
        <v>15</v>
      </c>
      <c r="B16" s="4" t="s">
        <v>79</v>
      </c>
      <c r="C16" s="4">
        <v>2.1000000000000001E-4</v>
      </c>
      <c r="D16" s="5">
        <v>136.286</v>
      </c>
      <c r="E16" s="5">
        <v>2</v>
      </c>
      <c r="F16" s="5">
        <v>3</v>
      </c>
      <c r="G16" s="6">
        <v>0</v>
      </c>
      <c r="H16" s="5">
        <v>1.65</v>
      </c>
      <c r="I16" s="5">
        <f t="shared" si="0"/>
        <v>6.32</v>
      </c>
      <c r="J16" s="5">
        <v>0</v>
      </c>
      <c r="K16" s="6">
        <f t="shared" si="1"/>
        <v>7.9700000000000006</v>
      </c>
      <c r="L16" s="5">
        <v>2</v>
      </c>
      <c r="M16" s="5">
        <v>30</v>
      </c>
      <c r="N16" s="5">
        <v>2</v>
      </c>
      <c r="O16" s="5">
        <v>4</v>
      </c>
      <c r="P16" s="6">
        <f t="shared" si="2"/>
        <v>14</v>
      </c>
      <c r="Q16" s="6">
        <f t="shared" si="3"/>
        <v>0.25</v>
      </c>
      <c r="R16" s="6">
        <v>2</v>
      </c>
      <c r="S16" s="6">
        <f t="shared" si="4"/>
        <v>3.5</v>
      </c>
      <c r="T16" s="6">
        <f t="shared" si="5"/>
        <v>3.5</v>
      </c>
      <c r="U16" s="6">
        <v>17</v>
      </c>
      <c r="V16" s="6">
        <v>3</v>
      </c>
      <c r="W16" s="6">
        <v>8</v>
      </c>
      <c r="X16" s="6">
        <v>1</v>
      </c>
      <c r="Y16" s="6">
        <f t="shared" si="6"/>
        <v>1.125</v>
      </c>
      <c r="Z16" s="6">
        <f t="shared" si="7"/>
        <v>0.5</v>
      </c>
      <c r="AA16" s="6">
        <v>0</v>
      </c>
      <c r="AB16" s="6">
        <f t="shared" si="8"/>
        <v>0.5625</v>
      </c>
      <c r="AC16" s="6">
        <f t="shared" si="9"/>
        <v>4.0625</v>
      </c>
      <c r="AD16" s="6">
        <f t="shared" si="10"/>
        <v>-2.9</v>
      </c>
      <c r="AE16" s="6">
        <v>0</v>
      </c>
      <c r="AF16" s="6">
        <f t="shared" si="11"/>
        <v>1.8374999999999999</v>
      </c>
      <c r="AG16" s="6">
        <f t="shared" si="12"/>
        <v>3.6749999999999998</v>
      </c>
      <c r="AH16" s="6">
        <f t="shared" si="13"/>
        <v>1.2249999999999999</v>
      </c>
      <c r="AI16" s="6">
        <f t="shared" si="14"/>
        <v>16.50390625</v>
      </c>
      <c r="AJ16" s="7">
        <f t="shared" si="15"/>
        <v>1.5006249999999997</v>
      </c>
      <c r="AK16" s="3">
        <v>1</v>
      </c>
      <c r="AL16" s="3">
        <v>0</v>
      </c>
      <c r="AM16" s="3">
        <v>2</v>
      </c>
      <c r="AN16" s="3">
        <v>904.5</v>
      </c>
      <c r="AO16" s="3">
        <v>0</v>
      </c>
      <c r="AP16" s="3">
        <v>30</v>
      </c>
      <c r="AQ16" s="3">
        <v>65.38</v>
      </c>
      <c r="AR16" s="3">
        <v>65</v>
      </c>
      <c r="AS16" s="3">
        <v>35</v>
      </c>
      <c r="AT16" s="3">
        <v>904.5</v>
      </c>
      <c r="AU16" s="3">
        <v>1.6</v>
      </c>
      <c r="AV16" s="3">
        <v>0.13800000000000001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17</v>
      </c>
      <c r="BE16" s="3">
        <v>35.450000000000003</v>
      </c>
      <c r="BF16" s="3">
        <v>35</v>
      </c>
      <c r="BG16" s="3">
        <v>18</v>
      </c>
      <c r="BH16" s="3">
        <v>1255.7</v>
      </c>
      <c r="BI16" s="3">
        <v>3</v>
      </c>
      <c r="BJ16" s="3">
        <v>0.127</v>
      </c>
      <c r="BK16" s="3">
        <v>1</v>
      </c>
      <c r="BL16" s="3">
        <v>30</v>
      </c>
      <c r="BM16" s="3">
        <v>65.38</v>
      </c>
      <c r="BN16" s="3">
        <v>65</v>
      </c>
      <c r="BO16" s="3">
        <v>35</v>
      </c>
      <c r="BP16" s="3">
        <v>139</v>
      </c>
      <c r="BQ16" s="3">
        <v>112.2</v>
      </c>
      <c r="BR16" s="3">
        <v>7.35</v>
      </c>
      <c r="BS16" s="3">
        <v>65.400000000000006</v>
      </c>
      <c r="BT16" s="8">
        <v>0.89727012659060001</v>
      </c>
    </row>
    <row r="17" spans="1:72" ht="18.75" x14ac:dyDescent="0.25">
      <c r="A17" s="3">
        <v>16</v>
      </c>
      <c r="B17" s="4" t="s">
        <v>79</v>
      </c>
      <c r="C17" s="4">
        <v>2.4000000000000001E-4</v>
      </c>
      <c r="D17" s="5">
        <v>136.286</v>
      </c>
      <c r="E17" s="5">
        <v>2</v>
      </c>
      <c r="F17" s="5">
        <v>3</v>
      </c>
      <c r="G17" s="6">
        <v>0</v>
      </c>
      <c r="H17" s="5">
        <v>1.65</v>
      </c>
      <c r="I17" s="5">
        <f t="shared" si="0"/>
        <v>6.32</v>
      </c>
      <c r="J17" s="5">
        <v>0</v>
      </c>
      <c r="K17" s="6">
        <f t="shared" si="1"/>
        <v>7.9700000000000006</v>
      </c>
      <c r="L17" s="5">
        <v>2</v>
      </c>
      <c r="M17" s="5">
        <v>30</v>
      </c>
      <c r="N17" s="5">
        <v>2</v>
      </c>
      <c r="O17" s="5">
        <v>4</v>
      </c>
      <c r="P17" s="6">
        <f t="shared" si="2"/>
        <v>14</v>
      </c>
      <c r="Q17" s="6">
        <f t="shared" si="3"/>
        <v>0.25</v>
      </c>
      <c r="R17" s="6">
        <v>2</v>
      </c>
      <c r="S17" s="6">
        <f t="shared" si="4"/>
        <v>3.5</v>
      </c>
      <c r="T17" s="6">
        <f t="shared" si="5"/>
        <v>3.5</v>
      </c>
      <c r="U17" s="6">
        <v>17</v>
      </c>
      <c r="V17" s="6">
        <v>3</v>
      </c>
      <c r="W17" s="6">
        <v>8</v>
      </c>
      <c r="X17" s="6">
        <v>1</v>
      </c>
      <c r="Y17" s="6">
        <f t="shared" si="6"/>
        <v>1.125</v>
      </c>
      <c r="Z17" s="6">
        <f t="shared" si="7"/>
        <v>0.5</v>
      </c>
      <c r="AA17" s="6">
        <v>0</v>
      </c>
      <c r="AB17" s="6">
        <f t="shared" si="8"/>
        <v>0.5625</v>
      </c>
      <c r="AC17" s="6">
        <f t="shared" si="9"/>
        <v>4.0625</v>
      </c>
      <c r="AD17" s="6">
        <f t="shared" si="10"/>
        <v>-2.9</v>
      </c>
      <c r="AE17" s="6">
        <v>0</v>
      </c>
      <c r="AF17" s="6">
        <f t="shared" si="11"/>
        <v>1.8374999999999999</v>
      </c>
      <c r="AG17" s="6">
        <f t="shared" si="12"/>
        <v>3.6749999999999998</v>
      </c>
      <c r="AH17" s="6">
        <f t="shared" si="13"/>
        <v>1.2249999999999999</v>
      </c>
      <c r="AI17" s="6">
        <f t="shared" si="14"/>
        <v>16.50390625</v>
      </c>
      <c r="AJ17" s="7">
        <f t="shared" si="15"/>
        <v>1.5006249999999997</v>
      </c>
      <c r="AK17" s="3">
        <v>1</v>
      </c>
      <c r="AL17" s="3">
        <v>0</v>
      </c>
      <c r="AM17" s="3">
        <v>2</v>
      </c>
      <c r="AN17" s="3">
        <v>904.5</v>
      </c>
      <c r="AO17" s="3">
        <v>0</v>
      </c>
      <c r="AP17" s="3">
        <v>30</v>
      </c>
      <c r="AQ17" s="3">
        <v>65.38</v>
      </c>
      <c r="AR17" s="3">
        <v>65</v>
      </c>
      <c r="AS17" s="3">
        <v>35</v>
      </c>
      <c r="AT17" s="3">
        <v>904.5</v>
      </c>
      <c r="AU17" s="3">
        <v>1.6</v>
      </c>
      <c r="AV17" s="3">
        <v>0.13800000000000001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17</v>
      </c>
      <c r="BE17" s="3">
        <v>35.450000000000003</v>
      </c>
      <c r="BF17" s="3">
        <v>35</v>
      </c>
      <c r="BG17" s="3">
        <v>18</v>
      </c>
      <c r="BH17" s="3">
        <v>1255.7</v>
      </c>
      <c r="BI17" s="3">
        <v>3</v>
      </c>
      <c r="BJ17" s="3">
        <v>0.127</v>
      </c>
      <c r="BK17" s="3">
        <v>1</v>
      </c>
      <c r="BL17" s="3">
        <v>30</v>
      </c>
      <c r="BM17" s="3">
        <v>65.38</v>
      </c>
      <c r="BN17" s="3">
        <v>65</v>
      </c>
      <c r="BO17" s="3">
        <v>35</v>
      </c>
      <c r="BP17" s="3">
        <v>139</v>
      </c>
      <c r="BQ17" s="3">
        <v>112.2</v>
      </c>
      <c r="BR17" s="3">
        <v>7.35</v>
      </c>
      <c r="BS17" s="3">
        <v>65.400000000000006</v>
      </c>
      <c r="BT17" s="8">
        <v>0.79869677687757001</v>
      </c>
    </row>
    <row r="18" spans="1:72" ht="18.75" x14ac:dyDescent="0.25">
      <c r="A18" s="3">
        <v>17</v>
      </c>
      <c r="B18" s="4" t="s">
        <v>79</v>
      </c>
      <c r="C18" s="4">
        <v>2.7E-4</v>
      </c>
      <c r="D18" s="5">
        <v>136.286</v>
      </c>
      <c r="E18" s="5">
        <v>2</v>
      </c>
      <c r="F18" s="5">
        <v>3</v>
      </c>
      <c r="G18" s="6">
        <v>0</v>
      </c>
      <c r="H18" s="5">
        <v>1.65</v>
      </c>
      <c r="I18" s="5">
        <f t="shared" si="0"/>
        <v>6.32</v>
      </c>
      <c r="J18" s="5">
        <v>0</v>
      </c>
      <c r="K18" s="6">
        <f t="shared" si="1"/>
        <v>7.9700000000000006</v>
      </c>
      <c r="L18" s="5">
        <v>2</v>
      </c>
      <c r="M18" s="5">
        <v>30</v>
      </c>
      <c r="N18" s="5">
        <v>2</v>
      </c>
      <c r="O18" s="5">
        <v>4</v>
      </c>
      <c r="P18" s="6">
        <f t="shared" si="2"/>
        <v>14</v>
      </c>
      <c r="Q18" s="6">
        <f t="shared" si="3"/>
        <v>0.25</v>
      </c>
      <c r="R18" s="6">
        <v>2</v>
      </c>
      <c r="S18" s="6">
        <f t="shared" si="4"/>
        <v>3.5</v>
      </c>
      <c r="T18" s="6">
        <f t="shared" si="5"/>
        <v>3.5</v>
      </c>
      <c r="U18" s="6">
        <v>17</v>
      </c>
      <c r="V18" s="6">
        <v>3</v>
      </c>
      <c r="W18" s="6">
        <v>8</v>
      </c>
      <c r="X18" s="6">
        <v>1</v>
      </c>
      <c r="Y18" s="6">
        <f t="shared" si="6"/>
        <v>1.125</v>
      </c>
      <c r="Z18" s="6">
        <f t="shared" si="7"/>
        <v>0.5</v>
      </c>
      <c r="AA18" s="6">
        <v>0</v>
      </c>
      <c r="AB18" s="6">
        <f t="shared" si="8"/>
        <v>0.5625</v>
      </c>
      <c r="AC18" s="6">
        <f t="shared" si="9"/>
        <v>4.0625</v>
      </c>
      <c r="AD18" s="6">
        <f t="shared" si="10"/>
        <v>-2.9</v>
      </c>
      <c r="AE18" s="6">
        <v>0</v>
      </c>
      <c r="AF18" s="6">
        <f t="shared" si="11"/>
        <v>1.8374999999999999</v>
      </c>
      <c r="AG18" s="6">
        <f t="shared" si="12"/>
        <v>3.6749999999999998</v>
      </c>
      <c r="AH18" s="6">
        <f t="shared" si="13"/>
        <v>1.2249999999999999</v>
      </c>
      <c r="AI18" s="6">
        <f t="shared" si="14"/>
        <v>16.50390625</v>
      </c>
      <c r="AJ18" s="7">
        <f t="shared" si="15"/>
        <v>1.5006249999999997</v>
      </c>
      <c r="AK18" s="3">
        <v>1</v>
      </c>
      <c r="AL18" s="3">
        <v>0</v>
      </c>
      <c r="AM18" s="3">
        <v>2</v>
      </c>
      <c r="AN18" s="3">
        <v>904.5</v>
      </c>
      <c r="AO18" s="3">
        <v>0</v>
      </c>
      <c r="AP18" s="3">
        <v>30</v>
      </c>
      <c r="AQ18" s="3">
        <v>65.38</v>
      </c>
      <c r="AR18" s="3">
        <v>65</v>
      </c>
      <c r="AS18" s="3">
        <v>35</v>
      </c>
      <c r="AT18" s="3">
        <v>904.5</v>
      </c>
      <c r="AU18" s="3">
        <v>1.6</v>
      </c>
      <c r="AV18" s="3">
        <v>0.13800000000000001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17</v>
      </c>
      <c r="BE18" s="3">
        <v>35.450000000000003</v>
      </c>
      <c r="BF18" s="3">
        <v>35</v>
      </c>
      <c r="BG18" s="3">
        <v>18</v>
      </c>
      <c r="BH18" s="3">
        <v>1255.7</v>
      </c>
      <c r="BI18" s="3">
        <v>3</v>
      </c>
      <c r="BJ18" s="3">
        <v>0.127</v>
      </c>
      <c r="BK18" s="3">
        <v>1</v>
      </c>
      <c r="BL18" s="3">
        <v>30</v>
      </c>
      <c r="BM18" s="3">
        <v>65.38</v>
      </c>
      <c r="BN18" s="3">
        <v>65</v>
      </c>
      <c r="BO18" s="3">
        <v>35</v>
      </c>
      <c r="BP18" s="3">
        <v>139</v>
      </c>
      <c r="BQ18" s="3">
        <v>112.2</v>
      </c>
      <c r="BR18" s="3">
        <v>7.35</v>
      </c>
      <c r="BS18" s="3">
        <v>65.400000000000006</v>
      </c>
      <c r="BT18" s="8">
        <v>0.291802505563236</v>
      </c>
    </row>
    <row r="19" spans="1:72" ht="18.75" x14ac:dyDescent="0.25">
      <c r="A19" s="3">
        <v>18</v>
      </c>
      <c r="B19" s="4" t="s">
        <v>79</v>
      </c>
      <c r="C19" s="4">
        <v>2.9999999999999997E-4</v>
      </c>
      <c r="D19" s="5">
        <v>136.286</v>
      </c>
      <c r="E19" s="5">
        <v>2</v>
      </c>
      <c r="F19" s="5">
        <v>3</v>
      </c>
      <c r="G19" s="6">
        <v>0</v>
      </c>
      <c r="H19" s="5">
        <v>1.65</v>
      </c>
      <c r="I19" s="5">
        <f t="shared" si="0"/>
        <v>6.32</v>
      </c>
      <c r="J19" s="5">
        <v>0</v>
      </c>
      <c r="K19" s="6">
        <f t="shared" si="1"/>
        <v>7.9700000000000006</v>
      </c>
      <c r="L19" s="5">
        <v>2</v>
      </c>
      <c r="M19" s="5">
        <v>30</v>
      </c>
      <c r="N19" s="5">
        <v>2</v>
      </c>
      <c r="O19" s="5">
        <v>4</v>
      </c>
      <c r="P19" s="6">
        <f t="shared" si="2"/>
        <v>14</v>
      </c>
      <c r="Q19" s="6">
        <f t="shared" si="3"/>
        <v>0.25</v>
      </c>
      <c r="R19" s="6">
        <v>2</v>
      </c>
      <c r="S19" s="6">
        <f t="shared" si="4"/>
        <v>3.5</v>
      </c>
      <c r="T19" s="6">
        <f t="shared" si="5"/>
        <v>3.5</v>
      </c>
      <c r="U19" s="6">
        <v>17</v>
      </c>
      <c r="V19" s="6">
        <v>3</v>
      </c>
      <c r="W19" s="6">
        <v>8</v>
      </c>
      <c r="X19" s="6">
        <v>1</v>
      </c>
      <c r="Y19" s="6">
        <f t="shared" si="6"/>
        <v>1.125</v>
      </c>
      <c r="Z19" s="6">
        <f t="shared" si="7"/>
        <v>0.5</v>
      </c>
      <c r="AA19" s="6">
        <v>0</v>
      </c>
      <c r="AB19" s="6">
        <f t="shared" si="8"/>
        <v>0.5625</v>
      </c>
      <c r="AC19" s="6">
        <f t="shared" si="9"/>
        <v>4.0625</v>
      </c>
      <c r="AD19" s="6">
        <f t="shared" si="10"/>
        <v>-2.9</v>
      </c>
      <c r="AE19" s="6">
        <v>0</v>
      </c>
      <c r="AF19" s="6">
        <f t="shared" si="11"/>
        <v>1.8374999999999999</v>
      </c>
      <c r="AG19" s="6">
        <f t="shared" si="12"/>
        <v>3.6749999999999998</v>
      </c>
      <c r="AH19" s="6">
        <f t="shared" si="13"/>
        <v>1.2249999999999999</v>
      </c>
      <c r="AI19" s="6">
        <f t="shared" si="14"/>
        <v>16.50390625</v>
      </c>
      <c r="AJ19" s="7">
        <f t="shared" si="15"/>
        <v>1.5006249999999997</v>
      </c>
      <c r="AK19" s="3">
        <v>1</v>
      </c>
      <c r="AL19" s="3">
        <v>0</v>
      </c>
      <c r="AM19" s="3">
        <v>2</v>
      </c>
      <c r="AN19" s="3">
        <v>904.5</v>
      </c>
      <c r="AO19" s="3">
        <v>0</v>
      </c>
      <c r="AP19" s="3">
        <v>30</v>
      </c>
      <c r="AQ19" s="3">
        <v>65.38</v>
      </c>
      <c r="AR19" s="3">
        <v>65</v>
      </c>
      <c r="AS19" s="3">
        <v>35</v>
      </c>
      <c r="AT19" s="3">
        <v>904.5</v>
      </c>
      <c r="AU19" s="3">
        <v>1.6</v>
      </c>
      <c r="AV19" s="3">
        <v>0.13800000000000001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17</v>
      </c>
      <c r="BE19" s="3">
        <v>35.450000000000003</v>
      </c>
      <c r="BF19" s="3">
        <v>35</v>
      </c>
      <c r="BG19" s="3">
        <v>18</v>
      </c>
      <c r="BH19" s="3">
        <v>1255.7</v>
      </c>
      <c r="BI19" s="3">
        <v>3</v>
      </c>
      <c r="BJ19" s="3">
        <v>0.127</v>
      </c>
      <c r="BK19" s="3">
        <v>1</v>
      </c>
      <c r="BL19" s="3">
        <v>30</v>
      </c>
      <c r="BM19" s="3">
        <v>65.38</v>
      </c>
      <c r="BN19" s="3">
        <v>65</v>
      </c>
      <c r="BO19" s="3">
        <v>35</v>
      </c>
      <c r="BP19" s="3">
        <v>139</v>
      </c>
      <c r="BQ19" s="3">
        <v>112.2</v>
      </c>
      <c r="BR19" s="3">
        <v>7.35</v>
      </c>
      <c r="BS19" s="3">
        <v>65.400000000000006</v>
      </c>
      <c r="BT19" s="8">
        <v>8.6303993481685201E-2</v>
      </c>
    </row>
    <row r="20" spans="1:72" ht="18.75" x14ac:dyDescent="0.25">
      <c r="A20" s="3">
        <v>19</v>
      </c>
      <c r="B20" s="4" t="s">
        <v>80</v>
      </c>
      <c r="C20" s="4">
        <v>1E-4</v>
      </c>
      <c r="D20" s="5">
        <v>125.84399999999999</v>
      </c>
      <c r="E20" s="5">
        <v>2</v>
      </c>
      <c r="F20" s="5">
        <v>3</v>
      </c>
      <c r="G20" s="6">
        <v>0</v>
      </c>
      <c r="H20" s="5">
        <v>1.55</v>
      </c>
      <c r="I20" s="5">
        <f t="shared" si="0"/>
        <v>6.32</v>
      </c>
      <c r="J20" s="5">
        <v>0</v>
      </c>
      <c r="K20" s="6">
        <f t="shared" si="1"/>
        <v>7.87</v>
      </c>
      <c r="L20" s="5">
        <v>2</v>
      </c>
      <c r="M20" s="5">
        <v>25</v>
      </c>
      <c r="N20" s="5">
        <v>2</v>
      </c>
      <c r="O20" s="5">
        <v>4</v>
      </c>
      <c r="P20" s="6">
        <f t="shared" si="2"/>
        <v>11.5</v>
      </c>
      <c r="Q20" s="6">
        <f t="shared" si="3"/>
        <v>0.25</v>
      </c>
      <c r="R20" s="6">
        <v>7</v>
      </c>
      <c r="S20" s="6">
        <f t="shared" si="4"/>
        <v>2.875</v>
      </c>
      <c r="T20" s="6">
        <f t="shared" si="5"/>
        <v>2.875</v>
      </c>
      <c r="U20" s="6">
        <v>17</v>
      </c>
      <c r="V20" s="6">
        <v>3</v>
      </c>
      <c r="W20" s="6">
        <v>8</v>
      </c>
      <c r="X20" s="6">
        <v>1</v>
      </c>
      <c r="Y20" s="6">
        <f t="shared" si="6"/>
        <v>1.125</v>
      </c>
      <c r="Z20" s="6">
        <f t="shared" si="7"/>
        <v>0.5</v>
      </c>
      <c r="AA20" s="6">
        <v>0</v>
      </c>
      <c r="AB20" s="6">
        <f t="shared" si="8"/>
        <v>0.5625</v>
      </c>
      <c r="AC20" s="6">
        <f t="shared" si="9"/>
        <v>3.4375</v>
      </c>
      <c r="AD20" s="6">
        <f t="shared" si="10"/>
        <v>-2.2749999999999999</v>
      </c>
      <c r="AE20" s="6">
        <v>0</v>
      </c>
      <c r="AF20" s="6">
        <f t="shared" si="11"/>
        <v>1.8374999999999999</v>
      </c>
      <c r="AG20" s="6">
        <f t="shared" si="12"/>
        <v>3.6749999999999998</v>
      </c>
      <c r="AH20" s="6">
        <f t="shared" si="13"/>
        <v>1.2249999999999999</v>
      </c>
      <c r="AI20" s="6">
        <f t="shared" si="14"/>
        <v>11.81640625</v>
      </c>
      <c r="AJ20" s="7">
        <f t="shared" si="15"/>
        <v>1.5006249999999997</v>
      </c>
      <c r="AK20" s="3">
        <v>1</v>
      </c>
      <c r="AL20" s="3">
        <v>0</v>
      </c>
      <c r="AM20" s="3">
        <v>2</v>
      </c>
      <c r="AN20" s="3">
        <v>716</v>
      </c>
      <c r="AO20" s="3">
        <v>0</v>
      </c>
      <c r="AP20" s="3">
        <v>25</v>
      </c>
      <c r="AQ20" s="3">
        <v>54.938000000000002</v>
      </c>
      <c r="AR20" s="3">
        <v>55</v>
      </c>
      <c r="AS20" s="3">
        <v>30</v>
      </c>
      <c r="AT20" s="3">
        <v>716</v>
      </c>
      <c r="AU20" s="3">
        <v>1.5</v>
      </c>
      <c r="AV20" s="3">
        <v>0.126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17</v>
      </c>
      <c r="BE20" s="3">
        <v>35.450000000000003</v>
      </c>
      <c r="BF20" s="3">
        <v>35</v>
      </c>
      <c r="BG20" s="3">
        <v>18</v>
      </c>
      <c r="BH20" s="3">
        <v>1255.7</v>
      </c>
      <c r="BI20" s="3">
        <v>3</v>
      </c>
      <c r="BJ20" s="3">
        <v>0.127</v>
      </c>
      <c r="BK20" s="3">
        <v>1</v>
      </c>
      <c r="BL20" s="3">
        <v>25</v>
      </c>
      <c r="BM20" s="3">
        <v>54.938000000000002</v>
      </c>
      <c r="BN20" s="3">
        <v>55</v>
      </c>
      <c r="BO20" s="3">
        <v>30</v>
      </c>
      <c r="BP20" s="3">
        <v>161</v>
      </c>
      <c r="BQ20" s="3">
        <v>7.82</v>
      </c>
      <c r="BR20" s="3">
        <v>14.6</v>
      </c>
      <c r="BS20" s="3">
        <v>0.126</v>
      </c>
      <c r="BT20" s="9">
        <v>0.94277954968895095</v>
      </c>
    </row>
    <row r="21" spans="1:72" ht="18.75" x14ac:dyDescent="0.25">
      <c r="A21" s="3" t="s">
        <v>81</v>
      </c>
      <c r="B21" s="4" t="s">
        <v>80</v>
      </c>
      <c r="C21" s="4">
        <v>2.0000000000000001E-4</v>
      </c>
      <c r="D21" s="5">
        <v>125.84399999999999</v>
      </c>
      <c r="E21" s="5">
        <v>2</v>
      </c>
      <c r="F21" s="5">
        <v>3</v>
      </c>
      <c r="G21" s="6">
        <v>0</v>
      </c>
      <c r="H21" s="5">
        <v>1.55</v>
      </c>
      <c r="I21" s="5">
        <f t="shared" si="0"/>
        <v>6.32</v>
      </c>
      <c r="J21" s="5">
        <v>0</v>
      </c>
      <c r="K21" s="6">
        <f t="shared" si="1"/>
        <v>7.87</v>
      </c>
      <c r="L21" s="5">
        <v>2</v>
      </c>
      <c r="M21" s="5">
        <v>25</v>
      </c>
      <c r="N21" s="5">
        <v>2</v>
      </c>
      <c r="O21" s="5">
        <v>4</v>
      </c>
      <c r="P21" s="6">
        <f t="shared" si="2"/>
        <v>11.5</v>
      </c>
      <c r="Q21" s="6">
        <f t="shared" si="3"/>
        <v>0.25</v>
      </c>
      <c r="R21" s="6">
        <v>7</v>
      </c>
      <c r="S21" s="6">
        <f t="shared" si="4"/>
        <v>2.875</v>
      </c>
      <c r="T21" s="6">
        <f t="shared" si="5"/>
        <v>2.875</v>
      </c>
      <c r="U21" s="6">
        <v>17</v>
      </c>
      <c r="V21" s="6">
        <v>3</v>
      </c>
      <c r="W21" s="6">
        <v>8</v>
      </c>
      <c r="X21" s="6">
        <v>1</v>
      </c>
      <c r="Y21" s="6">
        <f t="shared" si="6"/>
        <v>1.125</v>
      </c>
      <c r="Z21" s="6">
        <f t="shared" si="7"/>
        <v>0.5</v>
      </c>
      <c r="AA21" s="6">
        <v>0</v>
      </c>
      <c r="AB21" s="6">
        <f t="shared" si="8"/>
        <v>0.5625</v>
      </c>
      <c r="AC21" s="6">
        <f t="shared" si="9"/>
        <v>3.4375</v>
      </c>
      <c r="AD21" s="6">
        <f t="shared" si="10"/>
        <v>-2.2749999999999999</v>
      </c>
      <c r="AE21" s="6">
        <v>0</v>
      </c>
      <c r="AF21" s="6">
        <f t="shared" si="11"/>
        <v>1.8374999999999999</v>
      </c>
      <c r="AG21" s="6">
        <f t="shared" si="12"/>
        <v>3.6749999999999998</v>
      </c>
      <c r="AH21" s="6">
        <f t="shared" si="13"/>
        <v>1.2249999999999999</v>
      </c>
      <c r="AI21" s="6">
        <f t="shared" si="14"/>
        <v>11.81640625</v>
      </c>
      <c r="AJ21" s="7">
        <f t="shared" si="15"/>
        <v>1.5006249999999997</v>
      </c>
      <c r="AK21" s="3">
        <v>1</v>
      </c>
      <c r="AL21" s="3">
        <v>0</v>
      </c>
      <c r="AM21" s="3">
        <v>2</v>
      </c>
      <c r="AN21" s="3">
        <v>716</v>
      </c>
      <c r="AO21" s="3">
        <v>0</v>
      </c>
      <c r="AP21" s="3">
        <v>25</v>
      </c>
      <c r="AQ21" s="3">
        <v>54.938000000000002</v>
      </c>
      <c r="AR21" s="3">
        <v>55</v>
      </c>
      <c r="AS21" s="3">
        <v>30</v>
      </c>
      <c r="AT21" s="3">
        <v>716</v>
      </c>
      <c r="AU21" s="3">
        <v>1.5</v>
      </c>
      <c r="AV21" s="3">
        <v>0.126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17</v>
      </c>
      <c r="BE21" s="3">
        <v>35.450000000000003</v>
      </c>
      <c r="BF21" s="3">
        <v>35</v>
      </c>
      <c r="BG21" s="3">
        <v>18</v>
      </c>
      <c r="BH21" s="3">
        <v>1255.7</v>
      </c>
      <c r="BI21" s="3">
        <v>3</v>
      </c>
      <c r="BJ21" s="3">
        <v>0.127</v>
      </c>
      <c r="BK21" s="3">
        <v>1</v>
      </c>
      <c r="BL21" s="3">
        <v>25</v>
      </c>
      <c r="BM21" s="3">
        <v>54.938000000000002</v>
      </c>
      <c r="BN21" s="3">
        <v>55</v>
      </c>
      <c r="BO21" s="3">
        <v>30</v>
      </c>
      <c r="BP21" s="3">
        <v>161</v>
      </c>
      <c r="BQ21" s="3">
        <v>7.82</v>
      </c>
      <c r="BR21" s="3">
        <v>14.6</v>
      </c>
      <c r="BS21" s="3">
        <v>0.126</v>
      </c>
      <c r="BT21" s="9">
        <v>0.88593804275744503</v>
      </c>
    </row>
    <row r="22" spans="1:72" ht="18.75" x14ac:dyDescent="0.25">
      <c r="A22" s="3">
        <v>21</v>
      </c>
      <c r="B22" s="4" t="s">
        <v>82</v>
      </c>
      <c r="C22" s="4">
        <v>2.9999999999999997E-4</v>
      </c>
      <c r="D22" s="5">
        <v>125.84399999999999</v>
      </c>
      <c r="E22" s="5">
        <v>2</v>
      </c>
      <c r="F22" s="5">
        <v>3</v>
      </c>
      <c r="G22" s="6">
        <v>0</v>
      </c>
      <c r="H22" s="5">
        <v>1.55</v>
      </c>
      <c r="I22" s="5">
        <f t="shared" si="0"/>
        <v>6.32</v>
      </c>
      <c r="J22" s="5">
        <v>0</v>
      </c>
      <c r="K22" s="6">
        <f t="shared" si="1"/>
        <v>7.87</v>
      </c>
      <c r="L22" s="5">
        <v>2</v>
      </c>
      <c r="M22" s="5">
        <v>25</v>
      </c>
      <c r="N22" s="5">
        <v>2</v>
      </c>
      <c r="O22" s="5">
        <v>4</v>
      </c>
      <c r="P22" s="6">
        <f t="shared" si="2"/>
        <v>11.5</v>
      </c>
      <c r="Q22" s="6">
        <f t="shared" si="3"/>
        <v>0.25</v>
      </c>
      <c r="R22" s="6">
        <v>7</v>
      </c>
      <c r="S22" s="6">
        <f t="shared" si="4"/>
        <v>2.875</v>
      </c>
      <c r="T22" s="6">
        <f t="shared" si="5"/>
        <v>2.875</v>
      </c>
      <c r="U22" s="6">
        <v>17</v>
      </c>
      <c r="V22" s="6">
        <v>3</v>
      </c>
      <c r="W22" s="6">
        <v>8</v>
      </c>
      <c r="X22" s="6">
        <v>1</v>
      </c>
      <c r="Y22" s="6">
        <f t="shared" si="6"/>
        <v>1.125</v>
      </c>
      <c r="Z22" s="6">
        <f t="shared" si="7"/>
        <v>0.5</v>
      </c>
      <c r="AA22" s="6">
        <v>0</v>
      </c>
      <c r="AB22" s="6">
        <f t="shared" si="8"/>
        <v>0.5625</v>
      </c>
      <c r="AC22" s="6">
        <f t="shared" si="9"/>
        <v>3.4375</v>
      </c>
      <c r="AD22" s="6">
        <f t="shared" si="10"/>
        <v>-2.2749999999999999</v>
      </c>
      <c r="AE22" s="6">
        <v>0</v>
      </c>
      <c r="AF22" s="6">
        <f t="shared" si="11"/>
        <v>1.8374999999999999</v>
      </c>
      <c r="AG22" s="6">
        <f t="shared" si="12"/>
        <v>3.6749999999999998</v>
      </c>
      <c r="AH22" s="6">
        <f t="shared" si="13"/>
        <v>1.2249999999999999</v>
      </c>
      <c r="AI22" s="6">
        <f t="shared" si="14"/>
        <v>11.81640625</v>
      </c>
      <c r="AJ22" s="7">
        <f t="shared" si="15"/>
        <v>1.5006249999999997</v>
      </c>
      <c r="AK22" s="3">
        <v>1</v>
      </c>
      <c r="AL22" s="3">
        <v>0</v>
      </c>
      <c r="AM22" s="3">
        <v>2</v>
      </c>
      <c r="AN22" s="3">
        <v>716</v>
      </c>
      <c r="AO22" s="3">
        <v>0</v>
      </c>
      <c r="AP22" s="3">
        <v>25</v>
      </c>
      <c r="AQ22" s="3">
        <v>54.938000000000002</v>
      </c>
      <c r="AR22" s="3">
        <v>55</v>
      </c>
      <c r="AS22" s="3">
        <v>30</v>
      </c>
      <c r="AT22" s="3">
        <v>716</v>
      </c>
      <c r="AU22" s="3">
        <v>1.5</v>
      </c>
      <c r="AV22" s="3">
        <v>0.126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17</v>
      </c>
      <c r="BE22" s="3">
        <v>35.450000000000003</v>
      </c>
      <c r="BF22" s="3">
        <v>35</v>
      </c>
      <c r="BG22" s="3">
        <v>18</v>
      </c>
      <c r="BH22" s="3">
        <v>1255.7</v>
      </c>
      <c r="BI22" s="3">
        <v>3</v>
      </c>
      <c r="BJ22" s="3">
        <v>0.127</v>
      </c>
      <c r="BK22" s="3">
        <v>1</v>
      </c>
      <c r="BL22" s="3">
        <v>25</v>
      </c>
      <c r="BM22" s="3">
        <v>54.938000000000002</v>
      </c>
      <c r="BN22" s="3">
        <v>55</v>
      </c>
      <c r="BO22" s="3">
        <v>30</v>
      </c>
      <c r="BP22" s="3">
        <v>161</v>
      </c>
      <c r="BQ22" s="3">
        <v>7.82</v>
      </c>
      <c r="BR22" s="3">
        <v>14.6</v>
      </c>
      <c r="BS22" s="3">
        <v>0.126</v>
      </c>
      <c r="BT22" s="9">
        <v>0.77572867654024702</v>
      </c>
    </row>
    <row r="23" spans="1:72" ht="18.75" x14ac:dyDescent="0.25">
      <c r="A23" s="3">
        <v>22</v>
      </c>
      <c r="B23" s="4" t="s">
        <v>82</v>
      </c>
      <c r="C23" s="4">
        <v>4.0000000000000002E-4</v>
      </c>
      <c r="D23" s="5">
        <v>125.84399999999999</v>
      </c>
      <c r="E23" s="5">
        <v>2</v>
      </c>
      <c r="F23" s="5">
        <v>3</v>
      </c>
      <c r="G23" s="6">
        <v>0</v>
      </c>
      <c r="H23" s="5">
        <v>1.55</v>
      </c>
      <c r="I23" s="5">
        <f t="shared" si="0"/>
        <v>6.32</v>
      </c>
      <c r="J23" s="5">
        <v>0</v>
      </c>
      <c r="K23" s="6">
        <f t="shared" si="1"/>
        <v>7.87</v>
      </c>
      <c r="L23" s="5">
        <v>2</v>
      </c>
      <c r="M23" s="5">
        <v>25</v>
      </c>
      <c r="N23" s="5">
        <v>2</v>
      </c>
      <c r="O23" s="5">
        <v>4</v>
      </c>
      <c r="P23" s="6">
        <f t="shared" si="2"/>
        <v>11.5</v>
      </c>
      <c r="Q23" s="6">
        <f t="shared" si="3"/>
        <v>0.25</v>
      </c>
      <c r="R23" s="6">
        <v>7</v>
      </c>
      <c r="S23" s="6">
        <f t="shared" si="4"/>
        <v>2.875</v>
      </c>
      <c r="T23" s="6">
        <f t="shared" si="5"/>
        <v>2.875</v>
      </c>
      <c r="U23" s="6">
        <v>17</v>
      </c>
      <c r="V23" s="6">
        <v>3</v>
      </c>
      <c r="W23" s="6">
        <v>8</v>
      </c>
      <c r="X23" s="6">
        <v>1</v>
      </c>
      <c r="Y23" s="6">
        <f t="shared" si="6"/>
        <v>1.125</v>
      </c>
      <c r="Z23" s="6">
        <f t="shared" si="7"/>
        <v>0.5</v>
      </c>
      <c r="AA23" s="6">
        <v>0</v>
      </c>
      <c r="AB23" s="6">
        <f t="shared" si="8"/>
        <v>0.5625</v>
      </c>
      <c r="AC23" s="6">
        <f t="shared" si="9"/>
        <v>3.4375</v>
      </c>
      <c r="AD23" s="6">
        <f t="shared" si="10"/>
        <v>-2.2749999999999999</v>
      </c>
      <c r="AE23" s="6">
        <v>0</v>
      </c>
      <c r="AF23" s="6">
        <f t="shared" si="11"/>
        <v>1.8374999999999999</v>
      </c>
      <c r="AG23" s="6">
        <f t="shared" si="12"/>
        <v>3.6749999999999998</v>
      </c>
      <c r="AH23" s="6">
        <f t="shared" si="13"/>
        <v>1.2249999999999999</v>
      </c>
      <c r="AI23" s="6">
        <f t="shared" si="14"/>
        <v>11.81640625</v>
      </c>
      <c r="AJ23" s="7">
        <f t="shared" si="15"/>
        <v>1.5006249999999997</v>
      </c>
      <c r="AK23" s="3">
        <v>1</v>
      </c>
      <c r="AL23" s="3">
        <v>0</v>
      </c>
      <c r="AM23" s="3">
        <v>2</v>
      </c>
      <c r="AN23" s="3">
        <v>716</v>
      </c>
      <c r="AO23" s="3">
        <v>0</v>
      </c>
      <c r="AP23" s="3">
        <v>25</v>
      </c>
      <c r="AQ23" s="3">
        <v>54.938000000000002</v>
      </c>
      <c r="AR23" s="3">
        <v>55</v>
      </c>
      <c r="AS23" s="3">
        <v>30</v>
      </c>
      <c r="AT23" s="3">
        <v>716</v>
      </c>
      <c r="AU23" s="3">
        <v>1.5</v>
      </c>
      <c r="AV23" s="3">
        <v>0.126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17</v>
      </c>
      <c r="BE23" s="3">
        <v>35.450000000000003</v>
      </c>
      <c r="BF23" s="3">
        <v>35</v>
      </c>
      <c r="BG23" s="3">
        <v>18</v>
      </c>
      <c r="BH23" s="3">
        <v>1255.7</v>
      </c>
      <c r="BI23" s="3">
        <v>3</v>
      </c>
      <c r="BJ23" s="3">
        <v>0.127</v>
      </c>
      <c r="BK23" s="3">
        <v>1</v>
      </c>
      <c r="BL23" s="3">
        <v>25</v>
      </c>
      <c r="BM23" s="3">
        <v>54.938000000000002</v>
      </c>
      <c r="BN23" s="3">
        <v>55</v>
      </c>
      <c r="BO23" s="3">
        <v>30</v>
      </c>
      <c r="BP23" s="3">
        <v>161</v>
      </c>
      <c r="BQ23" s="3">
        <v>7.82</v>
      </c>
      <c r="BR23" s="3">
        <v>14.6</v>
      </c>
      <c r="BS23" s="3">
        <v>0.126</v>
      </c>
      <c r="BT23" s="9">
        <v>0.72962389869580402</v>
      </c>
    </row>
    <row r="24" spans="1:72" ht="18.75" x14ac:dyDescent="0.25">
      <c r="A24" s="3">
        <v>23</v>
      </c>
      <c r="B24" s="4" t="s">
        <v>82</v>
      </c>
      <c r="C24" s="4">
        <v>5.0000000000000001E-4</v>
      </c>
      <c r="D24" s="5">
        <v>125.84399999999999</v>
      </c>
      <c r="E24" s="5">
        <v>2</v>
      </c>
      <c r="F24" s="5">
        <v>3</v>
      </c>
      <c r="G24" s="6">
        <v>0</v>
      </c>
      <c r="H24" s="5">
        <v>1.55</v>
      </c>
      <c r="I24" s="5">
        <f t="shared" si="0"/>
        <v>6.32</v>
      </c>
      <c r="J24" s="5">
        <v>0</v>
      </c>
      <c r="K24" s="6">
        <f t="shared" si="1"/>
        <v>7.87</v>
      </c>
      <c r="L24" s="5">
        <v>2</v>
      </c>
      <c r="M24" s="5">
        <v>25</v>
      </c>
      <c r="N24" s="5">
        <v>2</v>
      </c>
      <c r="O24" s="5">
        <v>4</v>
      </c>
      <c r="P24" s="6">
        <f t="shared" si="2"/>
        <v>11.5</v>
      </c>
      <c r="Q24" s="6">
        <f t="shared" si="3"/>
        <v>0.25</v>
      </c>
      <c r="R24" s="6">
        <v>7</v>
      </c>
      <c r="S24" s="6">
        <f t="shared" si="4"/>
        <v>2.875</v>
      </c>
      <c r="T24" s="6">
        <f t="shared" si="5"/>
        <v>2.875</v>
      </c>
      <c r="U24" s="6">
        <v>17</v>
      </c>
      <c r="V24" s="6">
        <v>3</v>
      </c>
      <c r="W24" s="6">
        <v>8</v>
      </c>
      <c r="X24" s="6">
        <v>1</v>
      </c>
      <c r="Y24" s="6">
        <f t="shared" si="6"/>
        <v>1.125</v>
      </c>
      <c r="Z24" s="6">
        <f t="shared" si="7"/>
        <v>0.5</v>
      </c>
      <c r="AA24" s="6">
        <v>0</v>
      </c>
      <c r="AB24" s="6">
        <f t="shared" si="8"/>
        <v>0.5625</v>
      </c>
      <c r="AC24" s="6">
        <f t="shared" si="9"/>
        <v>3.4375</v>
      </c>
      <c r="AD24" s="6">
        <f t="shared" si="10"/>
        <v>-2.2749999999999999</v>
      </c>
      <c r="AE24" s="6">
        <v>0</v>
      </c>
      <c r="AF24" s="6">
        <f t="shared" si="11"/>
        <v>1.8374999999999999</v>
      </c>
      <c r="AG24" s="6">
        <f t="shared" si="12"/>
        <v>3.6749999999999998</v>
      </c>
      <c r="AH24" s="6">
        <f t="shared" si="13"/>
        <v>1.2249999999999999</v>
      </c>
      <c r="AI24" s="6">
        <f t="shared" si="14"/>
        <v>11.81640625</v>
      </c>
      <c r="AJ24" s="7">
        <f t="shared" si="15"/>
        <v>1.5006249999999997</v>
      </c>
      <c r="AK24" s="3">
        <v>1</v>
      </c>
      <c r="AL24" s="3">
        <v>0</v>
      </c>
      <c r="AM24" s="3">
        <v>2</v>
      </c>
      <c r="AN24" s="3">
        <v>716</v>
      </c>
      <c r="AO24" s="3">
        <v>0</v>
      </c>
      <c r="AP24" s="3">
        <v>25</v>
      </c>
      <c r="AQ24" s="3">
        <v>54.938000000000002</v>
      </c>
      <c r="AR24" s="3">
        <v>55</v>
      </c>
      <c r="AS24" s="3">
        <v>30</v>
      </c>
      <c r="AT24" s="3">
        <v>716</v>
      </c>
      <c r="AU24" s="3">
        <v>1.5</v>
      </c>
      <c r="AV24" s="3">
        <v>0.126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17</v>
      </c>
      <c r="BE24" s="3">
        <v>35.450000000000003</v>
      </c>
      <c r="BF24" s="3">
        <v>35</v>
      </c>
      <c r="BG24" s="3">
        <v>18</v>
      </c>
      <c r="BH24" s="3">
        <v>1255.7</v>
      </c>
      <c r="BI24" s="3">
        <v>3</v>
      </c>
      <c r="BJ24" s="3">
        <v>0.127</v>
      </c>
      <c r="BK24" s="3">
        <v>1</v>
      </c>
      <c r="BL24" s="3">
        <v>25</v>
      </c>
      <c r="BM24" s="3">
        <v>54.938000000000002</v>
      </c>
      <c r="BN24" s="3">
        <v>55</v>
      </c>
      <c r="BO24" s="3">
        <v>30</v>
      </c>
      <c r="BP24" s="3">
        <v>161</v>
      </c>
      <c r="BQ24" s="3">
        <v>7.82</v>
      </c>
      <c r="BR24" s="3">
        <v>14.6</v>
      </c>
      <c r="BS24" s="3">
        <v>0.126</v>
      </c>
      <c r="BT24" s="9">
        <v>0.68430858622540802</v>
      </c>
    </row>
    <row r="25" spans="1:72" ht="18.75" x14ac:dyDescent="0.25">
      <c r="A25" s="3">
        <v>24</v>
      </c>
      <c r="B25" s="4" t="s">
        <v>82</v>
      </c>
      <c r="C25" s="4">
        <v>5.9999999999999995E-4</v>
      </c>
      <c r="D25" s="5">
        <v>125.84399999999999</v>
      </c>
      <c r="E25" s="5">
        <v>2</v>
      </c>
      <c r="F25" s="5">
        <v>3</v>
      </c>
      <c r="G25" s="6">
        <v>0</v>
      </c>
      <c r="H25" s="5">
        <v>1.55</v>
      </c>
      <c r="I25" s="5">
        <f t="shared" si="0"/>
        <v>6.32</v>
      </c>
      <c r="J25" s="5">
        <v>0</v>
      </c>
      <c r="K25" s="6">
        <f t="shared" si="1"/>
        <v>7.87</v>
      </c>
      <c r="L25" s="5">
        <v>2</v>
      </c>
      <c r="M25" s="5">
        <v>25</v>
      </c>
      <c r="N25" s="5">
        <v>2</v>
      </c>
      <c r="O25" s="5">
        <v>4</v>
      </c>
      <c r="P25" s="6">
        <f t="shared" si="2"/>
        <v>11.5</v>
      </c>
      <c r="Q25" s="6">
        <f t="shared" si="3"/>
        <v>0.25</v>
      </c>
      <c r="R25" s="6">
        <v>7</v>
      </c>
      <c r="S25" s="6">
        <f t="shared" si="4"/>
        <v>2.875</v>
      </c>
      <c r="T25" s="6">
        <f t="shared" si="5"/>
        <v>2.875</v>
      </c>
      <c r="U25" s="6">
        <v>17</v>
      </c>
      <c r="V25" s="6">
        <v>3</v>
      </c>
      <c r="W25" s="6">
        <v>8</v>
      </c>
      <c r="X25" s="6">
        <v>1</v>
      </c>
      <c r="Y25" s="6">
        <f t="shared" si="6"/>
        <v>1.125</v>
      </c>
      <c r="Z25" s="6">
        <f t="shared" si="7"/>
        <v>0.5</v>
      </c>
      <c r="AA25" s="6">
        <v>0</v>
      </c>
      <c r="AB25" s="6">
        <f t="shared" si="8"/>
        <v>0.5625</v>
      </c>
      <c r="AC25" s="6">
        <f t="shared" si="9"/>
        <v>3.4375</v>
      </c>
      <c r="AD25" s="6">
        <f t="shared" si="10"/>
        <v>-2.2749999999999999</v>
      </c>
      <c r="AE25" s="6">
        <v>0</v>
      </c>
      <c r="AF25" s="6">
        <f t="shared" si="11"/>
        <v>1.8374999999999999</v>
      </c>
      <c r="AG25" s="6">
        <f t="shared" si="12"/>
        <v>3.6749999999999998</v>
      </c>
      <c r="AH25" s="6">
        <f t="shared" si="13"/>
        <v>1.2249999999999999</v>
      </c>
      <c r="AI25" s="6">
        <f t="shared" si="14"/>
        <v>11.81640625</v>
      </c>
      <c r="AJ25" s="7">
        <f t="shared" si="15"/>
        <v>1.5006249999999997</v>
      </c>
      <c r="AK25" s="3">
        <v>1</v>
      </c>
      <c r="AL25" s="3">
        <v>0</v>
      </c>
      <c r="AM25" s="3">
        <v>2</v>
      </c>
      <c r="AN25" s="3">
        <v>716</v>
      </c>
      <c r="AO25" s="3">
        <v>0</v>
      </c>
      <c r="AP25" s="3">
        <v>25</v>
      </c>
      <c r="AQ25" s="3">
        <v>54.938000000000002</v>
      </c>
      <c r="AR25" s="3">
        <v>55</v>
      </c>
      <c r="AS25" s="3">
        <v>30</v>
      </c>
      <c r="AT25" s="3">
        <v>716</v>
      </c>
      <c r="AU25" s="3">
        <v>1.5</v>
      </c>
      <c r="AV25" s="3">
        <v>0.126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17</v>
      </c>
      <c r="BE25" s="3">
        <v>35.450000000000003</v>
      </c>
      <c r="BF25" s="3">
        <v>35</v>
      </c>
      <c r="BG25" s="3">
        <v>18</v>
      </c>
      <c r="BH25" s="3">
        <v>1255.7</v>
      </c>
      <c r="BI25" s="3">
        <v>3</v>
      </c>
      <c r="BJ25" s="3">
        <v>0.127</v>
      </c>
      <c r="BK25" s="3">
        <v>1</v>
      </c>
      <c r="BL25" s="3">
        <v>25</v>
      </c>
      <c r="BM25" s="3">
        <v>54.938000000000002</v>
      </c>
      <c r="BN25" s="3">
        <v>55</v>
      </c>
      <c r="BO25" s="3">
        <v>30</v>
      </c>
      <c r="BP25" s="3">
        <v>161</v>
      </c>
      <c r="BQ25" s="3">
        <v>7.82</v>
      </c>
      <c r="BR25" s="3">
        <v>14.6</v>
      </c>
      <c r="BS25" s="3">
        <v>0.126</v>
      </c>
      <c r="BT25" s="9">
        <v>0.55625730255470995</v>
      </c>
    </row>
    <row r="26" spans="1:72" ht="18.75" x14ac:dyDescent="0.25">
      <c r="A26" s="3">
        <v>25</v>
      </c>
      <c r="B26" s="4" t="s">
        <v>82</v>
      </c>
      <c r="C26" s="4">
        <v>6.9999999999999999E-4</v>
      </c>
      <c r="D26" s="5">
        <v>125.84399999999999</v>
      </c>
      <c r="E26" s="5">
        <v>2</v>
      </c>
      <c r="F26" s="5">
        <v>3</v>
      </c>
      <c r="G26" s="6">
        <v>0</v>
      </c>
      <c r="H26" s="5">
        <v>1.55</v>
      </c>
      <c r="I26" s="5">
        <f t="shared" si="0"/>
        <v>6.32</v>
      </c>
      <c r="J26" s="5">
        <v>0</v>
      </c>
      <c r="K26" s="6">
        <f t="shared" si="1"/>
        <v>7.87</v>
      </c>
      <c r="L26" s="5">
        <v>2</v>
      </c>
      <c r="M26" s="5">
        <v>25</v>
      </c>
      <c r="N26" s="5">
        <v>2</v>
      </c>
      <c r="O26" s="5">
        <v>4</v>
      </c>
      <c r="P26" s="6">
        <f t="shared" si="2"/>
        <v>11.5</v>
      </c>
      <c r="Q26" s="6">
        <f t="shared" si="3"/>
        <v>0.25</v>
      </c>
      <c r="R26" s="6">
        <v>7</v>
      </c>
      <c r="S26" s="6">
        <f t="shared" si="4"/>
        <v>2.875</v>
      </c>
      <c r="T26" s="6">
        <f t="shared" si="5"/>
        <v>2.875</v>
      </c>
      <c r="U26" s="6">
        <v>17</v>
      </c>
      <c r="V26" s="6">
        <v>3</v>
      </c>
      <c r="W26" s="6">
        <v>8</v>
      </c>
      <c r="X26" s="6">
        <v>1</v>
      </c>
      <c r="Y26" s="6">
        <f t="shared" si="6"/>
        <v>1.125</v>
      </c>
      <c r="Z26" s="6">
        <f t="shared" si="7"/>
        <v>0.5</v>
      </c>
      <c r="AA26" s="6">
        <v>0</v>
      </c>
      <c r="AB26" s="6">
        <f t="shared" si="8"/>
        <v>0.5625</v>
      </c>
      <c r="AC26" s="6">
        <f t="shared" si="9"/>
        <v>3.4375</v>
      </c>
      <c r="AD26" s="6">
        <f t="shared" si="10"/>
        <v>-2.2749999999999999</v>
      </c>
      <c r="AE26" s="6">
        <v>0</v>
      </c>
      <c r="AF26" s="6">
        <f t="shared" si="11"/>
        <v>1.8374999999999999</v>
      </c>
      <c r="AG26" s="6">
        <f t="shared" si="12"/>
        <v>3.6749999999999998</v>
      </c>
      <c r="AH26" s="6">
        <f t="shared" si="13"/>
        <v>1.2249999999999999</v>
      </c>
      <c r="AI26" s="6">
        <f t="shared" si="14"/>
        <v>11.81640625</v>
      </c>
      <c r="AJ26" s="7">
        <f t="shared" si="15"/>
        <v>1.5006249999999997</v>
      </c>
      <c r="AK26" s="3">
        <v>1</v>
      </c>
      <c r="AL26" s="3">
        <v>0</v>
      </c>
      <c r="AM26" s="3">
        <v>2</v>
      </c>
      <c r="AN26" s="3">
        <v>716</v>
      </c>
      <c r="AO26" s="3">
        <v>0</v>
      </c>
      <c r="AP26" s="3">
        <v>25</v>
      </c>
      <c r="AQ26" s="3">
        <v>54.938000000000002</v>
      </c>
      <c r="AR26" s="3">
        <v>55</v>
      </c>
      <c r="AS26" s="3">
        <v>30</v>
      </c>
      <c r="AT26" s="3">
        <v>716</v>
      </c>
      <c r="AU26" s="3">
        <v>1.5</v>
      </c>
      <c r="AV26" s="3">
        <v>0.126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17</v>
      </c>
      <c r="BE26" s="3">
        <v>35.450000000000003</v>
      </c>
      <c r="BF26" s="3">
        <v>35</v>
      </c>
      <c r="BG26" s="3">
        <v>18</v>
      </c>
      <c r="BH26" s="3">
        <v>1255.7</v>
      </c>
      <c r="BI26" s="3">
        <v>3</v>
      </c>
      <c r="BJ26" s="3">
        <v>0.127</v>
      </c>
      <c r="BK26" s="3">
        <v>1</v>
      </c>
      <c r="BL26" s="3">
        <v>25</v>
      </c>
      <c r="BM26" s="3">
        <v>54.938000000000002</v>
      </c>
      <c r="BN26" s="3">
        <v>55</v>
      </c>
      <c r="BO26" s="3">
        <v>30</v>
      </c>
      <c r="BP26" s="3">
        <v>161</v>
      </c>
      <c r="BQ26" s="3">
        <v>7.82</v>
      </c>
      <c r="BR26" s="3">
        <v>14.6</v>
      </c>
      <c r="BS26" s="3">
        <v>0.126</v>
      </c>
      <c r="BT26" s="9">
        <v>0.52894180061262497</v>
      </c>
    </row>
    <row r="27" spans="1:72" ht="18.75" x14ac:dyDescent="0.25">
      <c r="A27" s="3">
        <v>26</v>
      </c>
      <c r="B27" s="4" t="s">
        <v>82</v>
      </c>
      <c r="C27" s="4">
        <v>8.0000000000000004E-4</v>
      </c>
      <c r="D27" s="5">
        <v>125.84399999999999</v>
      </c>
      <c r="E27" s="5">
        <v>2</v>
      </c>
      <c r="F27" s="5">
        <v>3</v>
      </c>
      <c r="G27" s="6">
        <v>0</v>
      </c>
      <c r="H27" s="5">
        <v>1.55</v>
      </c>
      <c r="I27" s="5">
        <f t="shared" si="0"/>
        <v>6.32</v>
      </c>
      <c r="J27" s="5">
        <v>0</v>
      </c>
      <c r="K27" s="6">
        <f t="shared" si="1"/>
        <v>7.87</v>
      </c>
      <c r="L27" s="5">
        <v>2</v>
      </c>
      <c r="M27" s="5">
        <v>25</v>
      </c>
      <c r="N27" s="5">
        <v>2</v>
      </c>
      <c r="O27" s="5">
        <v>4</v>
      </c>
      <c r="P27" s="6">
        <f t="shared" si="2"/>
        <v>11.5</v>
      </c>
      <c r="Q27" s="6">
        <f t="shared" si="3"/>
        <v>0.25</v>
      </c>
      <c r="R27" s="6">
        <v>7</v>
      </c>
      <c r="S27" s="6">
        <f t="shared" si="4"/>
        <v>2.875</v>
      </c>
      <c r="T27" s="6">
        <f t="shared" si="5"/>
        <v>2.875</v>
      </c>
      <c r="U27" s="6">
        <v>17</v>
      </c>
      <c r="V27" s="6">
        <v>3</v>
      </c>
      <c r="W27" s="6">
        <v>8</v>
      </c>
      <c r="X27" s="6">
        <v>1</v>
      </c>
      <c r="Y27" s="6">
        <f t="shared" si="6"/>
        <v>1.125</v>
      </c>
      <c r="Z27" s="6">
        <f t="shared" si="7"/>
        <v>0.5</v>
      </c>
      <c r="AA27" s="6">
        <v>0</v>
      </c>
      <c r="AB27" s="6">
        <f t="shared" si="8"/>
        <v>0.5625</v>
      </c>
      <c r="AC27" s="6">
        <f t="shared" si="9"/>
        <v>3.4375</v>
      </c>
      <c r="AD27" s="6">
        <f t="shared" si="10"/>
        <v>-2.2749999999999999</v>
      </c>
      <c r="AE27" s="6">
        <v>0</v>
      </c>
      <c r="AF27" s="6">
        <f t="shared" si="11"/>
        <v>1.8374999999999999</v>
      </c>
      <c r="AG27" s="6">
        <f t="shared" si="12"/>
        <v>3.6749999999999998</v>
      </c>
      <c r="AH27" s="6">
        <f t="shared" si="13"/>
        <v>1.2249999999999999</v>
      </c>
      <c r="AI27" s="6">
        <f t="shared" si="14"/>
        <v>11.81640625</v>
      </c>
      <c r="AJ27" s="7">
        <f t="shared" si="15"/>
        <v>1.5006249999999997</v>
      </c>
      <c r="AK27" s="3">
        <v>1</v>
      </c>
      <c r="AL27" s="3">
        <v>0</v>
      </c>
      <c r="AM27" s="3">
        <v>2</v>
      </c>
      <c r="AN27" s="3">
        <v>716</v>
      </c>
      <c r="AO27" s="3">
        <v>0</v>
      </c>
      <c r="AP27" s="3">
        <v>25</v>
      </c>
      <c r="AQ27" s="3">
        <v>54.938000000000002</v>
      </c>
      <c r="AR27" s="3">
        <v>55</v>
      </c>
      <c r="AS27" s="3">
        <v>30</v>
      </c>
      <c r="AT27" s="3">
        <v>716</v>
      </c>
      <c r="AU27" s="3">
        <v>1.5</v>
      </c>
      <c r="AV27" s="3">
        <v>0.126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17</v>
      </c>
      <c r="BE27" s="3">
        <v>35.450000000000003</v>
      </c>
      <c r="BF27" s="3">
        <v>35</v>
      </c>
      <c r="BG27" s="3">
        <v>18</v>
      </c>
      <c r="BH27" s="3">
        <v>1255.7</v>
      </c>
      <c r="BI27" s="3">
        <v>3</v>
      </c>
      <c r="BJ27" s="3">
        <v>0.127</v>
      </c>
      <c r="BK27" s="3">
        <v>1</v>
      </c>
      <c r="BL27" s="3">
        <v>25</v>
      </c>
      <c r="BM27" s="3">
        <v>54.938000000000002</v>
      </c>
      <c r="BN27" s="3">
        <v>55</v>
      </c>
      <c r="BO27" s="3">
        <v>30</v>
      </c>
      <c r="BP27" s="3">
        <v>161</v>
      </c>
      <c r="BQ27" s="3">
        <v>7.82</v>
      </c>
      <c r="BR27" s="3">
        <v>14.6</v>
      </c>
      <c r="BS27" s="3">
        <v>0.126</v>
      </c>
      <c r="BT27" s="9">
        <v>0.45378469700318902</v>
      </c>
    </row>
    <row r="28" spans="1:72" ht="18.75" x14ac:dyDescent="0.25">
      <c r="A28" s="3" t="s">
        <v>83</v>
      </c>
      <c r="B28" s="4" t="s">
        <v>82</v>
      </c>
      <c r="C28" s="4">
        <v>8.9999999999999998E-4</v>
      </c>
      <c r="D28" s="5">
        <v>125.84399999999999</v>
      </c>
      <c r="E28" s="5">
        <v>2</v>
      </c>
      <c r="F28" s="5">
        <v>3</v>
      </c>
      <c r="G28" s="6">
        <v>0</v>
      </c>
      <c r="H28" s="5">
        <v>1.55</v>
      </c>
      <c r="I28" s="5">
        <f t="shared" si="0"/>
        <v>6.32</v>
      </c>
      <c r="J28" s="5">
        <v>0</v>
      </c>
      <c r="K28" s="6">
        <f t="shared" si="1"/>
        <v>7.87</v>
      </c>
      <c r="L28" s="5">
        <v>2</v>
      </c>
      <c r="M28" s="5">
        <v>25</v>
      </c>
      <c r="N28" s="5">
        <v>2</v>
      </c>
      <c r="O28" s="5">
        <v>4</v>
      </c>
      <c r="P28" s="6">
        <f t="shared" si="2"/>
        <v>11.5</v>
      </c>
      <c r="Q28" s="6">
        <f t="shared" si="3"/>
        <v>0.25</v>
      </c>
      <c r="R28" s="6">
        <v>7</v>
      </c>
      <c r="S28" s="6">
        <f t="shared" si="4"/>
        <v>2.875</v>
      </c>
      <c r="T28" s="6">
        <f t="shared" si="5"/>
        <v>2.875</v>
      </c>
      <c r="U28" s="6">
        <v>17</v>
      </c>
      <c r="V28" s="6">
        <v>3</v>
      </c>
      <c r="W28" s="6">
        <v>8</v>
      </c>
      <c r="X28" s="6">
        <v>1</v>
      </c>
      <c r="Y28" s="6">
        <f t="shared" si="6"/>
        <v>1.125</v>
      </c>
      <c r="Z28" s="6">
        <f t="shared" si="7"/>
        <v>0.5</v>
      </c>
      <c r="AA28" s="6">
        <v>0</v>
      </c>
      <c r="AB28" s="6">
        <f t="shared" si="8"/>
        <v>0.5625</v>
      </c>
      <c r="AC28" s="6">
        <f t="shared" si="9"/>
        <v>3.4375</v>
      </c>
      <c r="AD28" s="6">
        <f t="shared" si="10"/>
        <v>-2.2749999999999999</v>
      </c>
      <c r="AE28" s="6">
        <v>0</v>
      </c>
      <c r="AF28" s="6">
        <f t="shared" si="11"/>
        <v>1.8374999999999999</v>
      </c>
      <c r="AG28" s="6">
        <f t="shared" si="12"/>
        <v>3.6749999999999998</v>
      </c>
      <c r="AH28" s="6">
        <f t="shared" si="13"/>
        <v>1.2249999999999999</v>
      </c>
      <c r="AI28" s="6">
        <f t="shared" si="14"/>
        <v>11.81640625</v>
      </c>
      <c r="AJ28" s="7">
        <f t="shared" si="15"/>
        <v>1.5006249999999997</v>
      </c>
      <c r="AK28" s="3">
        <v>1</v>
      </c>
      <c r="AL28" s="3">
        <v>0</v>
      </c>
      <c r="AM28" s="3">
        <v>2</v>
      </c>
      <c r="AN28" s="3">
        <v>716</v>
      </c>
      <c r="AO28" s="3">
        <v>0</v>
      </c>
      <c r="AP28" s="3">
        <v>25</v>
      </c>
      <c r="AQ28" s="3">
        <v>54.938000000000002</v>
      </c>
      <c r="AR28" s="3">
        <v>55</v>
      </c>
      <c r="AS28" s="3">
        <v>30</v>
      </c>
      <c r="AT28" s="3">
        <v>716</v>
      </c>
      <c r="AU28" s="3">
        <v>1.5</v>
      </c>
      <c r="AV28" s="3">
        <v>0.126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17</v>
      </c>
      <c r="BE28" s="3">
        <v>35.450000000000003</v>
      </c>
      <c r="BF28" s="3">
        <v>35</v>
      </c>
      <c r="BG28" s="3">
        <v>18</v>
      </c>
      <c r="BH28" s="3">
        <v>1255.7</v>
      </c>
      <c r="BI28" s="3">
        <v>3</v>
      </c>
      <c r="BJ28" s="3">
        <v>0.127</v>
      </c>
      <c r="BK28" s="3">
        <v>1</v>
      </c>
      <c r="BL28" s="3">
        <v>25</v>
      </c>
      <c r="BM28" s="3">
        <v>54.938000000000002</v>
      </c>
      <c r="BN28" s="3">
        <v>55</v>
      </c>
      <c r="BO28" s="3">
        <v>30</v>
      </c>
      <c r="BP28" s="3">
        <v>161</v>
      </c>
      <c r="BQ28" s="3">
        <v>7.82</v>
      </c>
      <c r="BR28" s="3">
        <v>14.6</v>
      </c>
      <c r="BS28" s="3">
        <v>0.126</v>
      </c>
      <c r="BT28" s="9">
        <v>0.45694255849938398</v>
      </c>
    </row>
    <row r="29" spans="1:72" ht="18.75" x14ac:dyDescent="0.25">
      <c r="A29" s="3">
        <v>28</v>
      </c>
      <c r="B29" s="4" t="s">
        <v>84</v>
      </c>
      <c r="C29" s="4">
        <v>1.0000000000000001E-5</v>
      </c>
      <c r="D29" s="5">
        <v>129.839</v>
      </c>
      <c r="E29" s="5">
        <v>2</v>
      </c>
      <c r="F29" s="5">
        <v>3</v>
      </c>
      <c r="G29" s="6">
        <v>0</v>
      </c>
      <c r="H29" s="5">
        <v>1.88</v>
      </c>
      <c r="I29" s="5">
        <f t="shared" si="0"/>
        <v>6.32</v>
      </c>
      <c r="J29" s="5">
        <v>0</v>
      </c>
      <c r="K29" s="6">
        <f t="shared" si="1"/>
        <v>8.1999999999999993</v>
      </c>
      <c r="L29" s="5">
        <v>4</v>
      </c>
      <c r="M29" s="5">
        <v>27</v>
      </c>
      <c r="N29" s="5">
        <v>2</v>
      </c>
      <c r="O29" s="5">
        <v>4</v>
      </c>
      <c r="P29" s="6">
        <f t="shared" si="2"/>
        <v>12.5</v>
      </c>
      <c r="Q29" s="6">
        <f t="shared" si="3"/>
        <v>0.25</v>
      </c>
      <c r="R29" s="6">
        <v>10</v>
      </c>
      <c r="S29" s="6">
        <f t="shared" si="4"/>
        <v>3.125</v>
      </c>
      <c r="T29" s="6">
        <f t="shared" si="5"/>
        <v>3.125</v>
      </c>
      <c r="U29" s="6">
        <v>17</v>
      </c>
      <c r="V29" s="6">
        <v>3</v>
      </c>
      <c r="W29" s="6">
        <v>8</v>
      </c>
      <c r="X29" s="6">
        <v>1</v>
      </c>
      <c r="Y29" s="6">
        <f t="shared" si="6"/>
        <v>1.125</v>
      </c>
      <c r="Z29" s="6">
        <f t="shared" si="7"/>
        <v>0.5</v>
      </c>
      <c r="AA29" s="6">
        <v>0</v>
      </c>
      <c r="AB29" s="6">
        <f t="shared" si="8"/>
        <v>0.5625</v>
      </c>
      <c r="AC29" s="6">
        <f t="shared" si="9"/>
        <v>3.6875</v>
      </c>
      <c r="AD29" s="6">
        <f t="shared" si="10"/>
        <v>-2.5249999999999999</v>
      </c>
      <c r="AE29" s="6">
        <v>0</v>
      </c>
      <c r="AF29" s="6">
        <f t="shared" si="11"/>
        <v>1.8374999999999999</v>
      </c>
      <c r="AG29" s="6">
        <f t="shared" si="12"/>
        <v>3.6749999999999998</v>
      </c>
      <c r="AH29" s="6">
        <f t="shared" si="13"/>
        <v>1.2249999999999999</v>
      </c>
      <c r="AI29" s="6">
        <f t="shared" si="14"/>
        <v>13.59765625</v>
      </c>
      <c r="AJ29" s="7">
        <f t="shared" si="15"/>
        <v>1.5006249999999997</v>
      </c>
      <c r="AK29" s="3">
        <v>1</v>
      </c>
      <c r="AL29" s="3">
        <v>0</v>
      </c>
      <c r="AM29" s="3">
        <v>2</v>
      </c>
      <c r="AN29" s="3">
        <v>757</v>
      </c>
      <c r="AO29" s="3">
        <v>0</v>
      </c>
      <c r="AP29" s="3">
        <v>27</v>
      </c>
      <c r="AQ29" s="3">
        <v>58.933</v>
      </c>
      <c r="AR29" s="3">
        <v>59</v>
      </c>
      <c r="AS29" s="3">
        <v>32</v>
      </c>
      <c r="AT29" s="3">
        <v>757</v>
      </c>
      <c r="AU29" s="3">
        <v>1.8</v>
      </c>
      <c r="AV29" s="3">
        <v>0.125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17</v>
      </c>
      <c r="BE29" s="3">
        <v>35.450000000000003</v>
      </c>
      <c r="BF29" s="3">
        <v>35</v>
      </c>
      <c r="BG29" s="3">
        <v>18</v>
      </c>
      <c r="BH29" s="3">
        <v>1255.7</v>
      </c>
      <c r="BI29" s="3">
        <v>3</v>
      </c>
      <c r="BJ29" s="3">
        <v>0.127</v>
      </c>
      <c r="BK29" s="3">
        <v>1</v>
      </c>
      <c r="BL29" s="3">
        <v>27</v>
      </c>
      <c r="BM29" s="3">
        <v>58.933</v>
      </c>
      <c r="BN29" s="3">
        <v>59</v>
      </c>
      <c r="BO29" s="3">
        <v>32</v>
      </c>
      <c r="BP29" s="3">
        <v>200</v>
      </c>
      <c r="BQ29" s="3">
        <v>100</v>
      </c>
      <c r="BR29" s="3">
        <v>16.190000000000001</v>
      </c>
      <c r="BS29" s="3">
        <v>1.1000000000000001</v>
      </c>
      <c r="BT29" s="9">
        <v>0.87234064371462205</v>
      </c>
    </row>
    <row r="30" spans="1:72" ht="18.75" x14ac:dyDescent="0.25">
      <c r="A30" s="3">
        <v>29</v>
      </c>
      <c r="B30" s="4" t="s">
        <v>84</v>
      </c>
      <c r="C30" s="4">
        <v>2.0000000000000002E-5</v>
      </c>
      <c r="D30" s="5">
        <v>129.839</v>
      </c>
      <c r="E30" s="5">
        <v>2</v>
      </c>
      <c r="F30" s="5">
        <v>3</v>
      </c>
      <c r="G30" s="6">
        <v>0</v>
      </c>
      <c r="H30" s="5">
        <v>1.88</v>
      </c>
      <c r="I30" s="5">
        <f t="shared" si="0"/>
        <v>6.32</v>
      </c>
      <c r="J30" s="5">
        <v>0</v>
      </c>
      <c r="K30" s="6">
        <f t="shared" si="1"/>
        <v>8.1999999999999993</v>
      </c>
      <c r="L30" s="5">
        <v>4</v>
      </c>
      <c r="M30" s="5">
        <v>27</v>
      </c>
      <c r="N30" s="5">
        <v>2</v>
      </c>
      <c r="O30" s="5">
        <v>4</v>
      </c>
      <c r="P30" s="6">
        <f t="shared" si="2"/>
        <v>12.5</v>
      </c>
      <c r="Q30" s="6">
        <f t="shared" si="3"/>
        <v>0.25</v>
      </c>
      <c r="R30" s="6">
        <v>10</v>
      </c>
      <c r="S30" s="6">
        <f t="shared" si="4"/>
        <v>3.125</v>
      </c>
      <c r="T30" s="6">
        <f t="shared" si="5"/>
        <v>3.125</v>
      </c>
      <c r="U30" s="6">
        <v>17</v>
      </c>
      <c r="V30" s="6">
        <v>3</v>
      </c>
      <c r="W30" s="6">
        <v>8</v>
      </c>
      <c r="X30" s="6">
        <v>1</v>
      </c>
      <c r="Y30" s="6">
        <f t="shared" si="6"/>
        <v>1.125</v>
      </c>
      <c r="Z30" s="6">
        <f t="shared" si="7"/>
        <v>0.5</v>
      </c>
      <c r="AA30" s="6">
        <v>0</v>
      </c>
      <c r="AB30" s="6">
        <f t="shared" si="8"/>
        <v>0.5625</v>
      </c>
      <c r="AC30" s="6">
        <f t="shared" si="9"/>
        <v>3.6875</v>
      </c>
      <c r="AD30" s="6">
        <f t="shared" si="10"/>
        <v>-2.5249999999999999</v>
      </c>
      <c r="AE30" s="6">
        <v>0</v>
      </c>
      <c r="AF30" s="6">
        <f t="shared" si="11"/>
        <v>1.8374999999999999</v>
      </c>
      <c r="AG30" s="6">
        <f t="shared" si="12"/>
        <v>3.6749999999999998</v>
      </c>
      <c r="AH30" s="6">
        <f t="shared" si="13"/>
        <v>1.2249999999999999</v>
      </c>
      <c r="AI30" s="6">
        <f t="shared" si="14"/>
        <v>13.59765625</v>
      </c>
      <c r="AJ30" s="7">
        <f t="shared" si="15"/>
        <v>1.5006249999999997</v>
      </c>
      <c r="AK30" s="3">
        <v>1</v>
      </c>
      <c r="AL30" s="3">
        <v>0</v>
      </c>
      <c r="AM30" s="3">
        <v>2</v>
      </c>
      <c r="AN30" s="3">
        <v>757</v>
      </c>
      <c r="AO30" s="3">
        <v>0</v>
      </c>
      <c r="AP30" s="3">
        <v>27</v>
      </c>
      <c r="AQ30" s="3">
        <v>58.933</v>
      </c>
      <c r="AR30" s="3">
        <v>59</v>
      </c>
      <c r="AS30" s="3">
        <v>32</v>
      </c>
      <c r="AT30" s="3">
        <v>757</v>
      </c>
      <c r="AU30" s="3">
        <v>1.8</v>
      </c>
      <c r="AV30" s="3">
        <v>0.125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17</v>
      </c>
      <c r="BE30" s="3">
        <v>35.450000000000003</v>
      </c>
      <c r="BF30" s="3">
        <v>35</v>
      </c>
      <c r="BG30" s="3">
        <v>18</v>
      </c>
      <c r="BH30" s="3">
        <v>1255.7</v>
      </c>
      <c r="BI30" s="3">
        <v>3</v>
      </c>
      <c r="BJ30" s="3">
        <v>0.127</v>
      </c>
      <c r="BK30" s="3">
        <v>1</v>
      </c>
      <c r="BL30" s="3">
        <v>27</v>
      </c>
      <c r="BM30" s="3">
        <v>58.933</v>
      </c>
      <c r="BN30" s="3">
        <v>59</v>
      </c>
      <c r="BO30" s="3">
        <v>32</v>
      </c>
      <c r="BP30" s="3">
        <v>200</v>
      </c>
      <c r="BQ30" s="3">
        <v>100</v>
      </c>
      <c r="BR30" s="3">
        <v>16.190000000000001</v>
      </c>
      <c r="BS30" s="3">
        <v>1.1000000000000001</v>
      </c>
      <c r="BT30" s="9">
        <v>0.63028111241762097</v>
      </c>
    </row>
    <row r="31" spans="1:72" ht="18.75" x14ac:dyDescent="0.25">
      <c r="A31" s="3">
        <v>30</v>
      </c>
      <c r="B31" s="4" t="s">
        <v>85</v>
      </c>
      <c r="C31" s="4">
        <v>3.0000000000000001E-5</v>
      </c>
      <c r="D31" s="5">
        <v>129.839</v>
      </c>
      <c r="E31" s="5">
        <v>2</v>
      </c>
      <c r="F31" s="5">
        <v>3</v>
      </c>
      <c r="G31" s="6">
        <v>0</v>
      </c>
      <c r="H31" s="5">
        <v>1.88</v>
      </c>
      <c r="I31" s="5">
        <f t="shared" si="0"/>
        <v>6.32</v>
      </c>
      <c r="J31" s="5">
        <v>0</v>
      </c>
      <c r="K31" s="6">
        <f t="shared" si="1"/>
        <v>8.1999999999999993</v>
      </c>
      <c r="L31" s="5">
        <v>4</v>
      </c>
      <c r="M31" s="5">
        <v>27</v>
      </c>
      <c r="N31" s="5">
        <v>2</v>
      </c>
      <c r="O31" s="5">
        <v>4</v>
      </c>
      <c r="P31" s="6">
        <f t="shared" si="2"/>
        <v>12.5</v>
      </c>
      <c r="Q31" s="6">
        <f t="shared" si="3"/>
        <v>0.25</v>
      </c>
      <c r="R31" s="6">
        <v>10</v>
      </c>
      <c r="S31" s="6">
        <f t="shared" si="4"/>
        <v>3.125</v>
      </c>
      <c r="T31" s="6">
        <f t="shared" si="5"/>
        <v>3.125</v>
      </c>
      <c r="U31" s="6">
        <v>17</v>
      </c>
      <c r="V31" s="6">
        <v>3</v>
      </c>
      <c r="W31" s="6">
        <v>8</v>
      </c>
      <c r="X31" s="6">
        <v>1</v>
      </c>
      <c r="Y31" s="6">
        <f t="shared" si="6"/>
        <v>1.125</v>
      </c>
      <c r="Z31" s="6">
        <f t="shared" si="7"/>
        <v>0.5</v>
      </c>
      <c r="AA31" s="6">
        <v>0</v>
      </c>
      <c r="AB31" s="6">
        <f t="shared" si="8"/>
        <v>0.5625</v>
      </c>
      <c r="AC31" s="6">
        <f t="shared" si="9"/>
        <v>3.6875</v>
      </c>
      <c r="AD31" s="6">
        <f t="shared" si="10"/>
        <v>-2.5249999999999999</v>
      </c>
      <c r="AE31" s="6">
        <v>0</v>
      </c>
      <c r="AF31" s="6">
        <f t="shared" si="11"/>
        <v>1.8374999999999999</v>
      </c>
      <c r="AG31" s="6">
        <f t="shared" si="12"/>
        <v>3.6749999999999998</v>
      </c>
      <c r="AH31" s="6">
        <f t="shared" si="13"/>
        <v>1.2249999999999999</v>
      </c>
      <c r="AI31" s="6">
        <f t="shared" si="14"/>
        <v>13.59765625</v>
      </c>
      <c r="AJ31" s="7">
        <f t="shared" si="15"/>
        <v>1.5006249999999997</v>
      </c>
      <c r="AK31" s="3">
        <v>1</v>
      </c>
      <c r="AL31" s="3">
        <v>0</v>
      </c>
      <c r="AM31" s="3">
        <v>2</v>
      </c>
      <c r="AN31" s="3">
        <v>757</v>
      </c>
      <c r="AO31" s="3">
        <v>0</v>
      </c>
      <c r="AP31" s="3">
        <v>27</v>
      </c>
      <c r="AQ31" s="3">
        <v>58.933</v>
      </c>
      <c r="AR31" s="3">
        <v>59</v>
      </c>
      <c r="AS31" s="3">
        <v>32</v>
      </c>
      <c r="AT31" s="3">
        <v>757</v>
      </c>
      <c r="AU31" s="3">
        <v>1.8</v>
      </c>
      <c r="AV31" s="3">
        <v>0.125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17</v>
      </c>
      <c r="BE31" s="3">
        <v>35.450000000000003</v>
      </c>
      <c r="BF31" s="3">
        <v>35</v>
      </c>
      <c r="BG31" s="3">
        <v>18</v>
      </c>
      <c r="BH31" s="3">
        <v>1255.7</v>
      </c>
      <c r="BI31" s="3">
        <v>3</v>
      </c>
      <c r="BJ31" s="3">
        <v>0.127</v>
      </c>
      <c r="BK31" s="3">
        <v>1</v>
      </c>
      <c r="BL31" s="3">
        <v>27</v>
      </c>
      <c r="BM31" s="3">
        <v>58.933</v>
      </c>
      <c r="BN31" s="3">
        <v>59</v>
      </c>
      <c r="BO31" s="3">
        <v>32</v>
      </c>
      <c r="BP31" s="3">
        <v>200</v>
      </c>
      <c r="BQ31" s="3">
        <v>100</v>
      </c>
      <c r="BR31" s="3">
        <v>16.190000000000001</v>
      </c>
      <c r="BS31" s="3">
        <v>1.1000000000000001</v>
      </c>
      <c r="BT31" s="9">
        <v>0.59367223604692498</v>
      </c>
    </row>
    <row r="32" spans="1:72" ht="18.75" x14ac:dyDescent="0.25">
      <c r="A32" s="3">
        <v>31</v>
      </c>
      <c r="B32" s="4" t="s">
        <v>85</v>
      </c>
      <c r="C32" s="4">
        <v>4.0000000000000003E-5</v>
      </c>
      <c r="D32" s="5">
        <v>129.839</v>
      </c>
      <c r="E32" s="5">
        <v>2</v>
      </c>
      <c r="F32" s="5">
        <v>3</v>
      </c>
      <c r="G32" s="6">
        <v>0</v>
      </c>
      <c r="H32" s="5">
        <v>1.88</v>
      </c>
      <c r="I32" s="5">
        <f t="shared" si="0"/>
        <v>6.32</v>
      </c>
      <c r="J32" s="5">
        <v>0</v>
      </c>
      <c r="K32" s="6">
        <f t="shared" si="1"/>
        <v>8.1999999999999993</v>
      </c>
      <c r="L32" s="5">
        <v>4</v>
      </c>
      <c r="M32" s="5">
        <v>27</v>
      </c>
      <c r="N32" s="5">
        <v>2</v>
      </c>
      <c r="O32" s="5">
        <v>4</v>
      </c>
      <c r="P32" s="6">
        <f t="shared" si="2"/>
        <v>12.5</v>
      </c>
      <c r="Q32" s="6">
        <f t="shared" si="3"/>
        <v>0.25</v>
      </c>
      <c r="R32" s="6">
        <v>10</v>
      </c>
      <c r="S32" s="6">
        <f t="shared" si="4"/>
        <v>3.125</v>
      </c>
      <c r="T32" s="6">
        <f t="shared" si="5"/>
        <v>3.125</v>
      </c>
      <c r="U32" s="6">
        <v>17</v>
      </c>
      <c r="V32" s="6">
        <v>3</v>
      </c>
      <c r="W32" s="6">
        <v>8</v>
      </c>
      <c r="X32" s="6">
        <v>1</v>
      </c>
      <c r="Y32" s="6">
        <f t="shared" si="6"/>
        <v>1.125</v>
      </c>
      <c r="Z32" s="6">
        <f t="shared" si="7"/>
        <v>0.5</v>
      </c>
      <c r="AA32" s="6">
        <v>0</v>
      </c>
      <c r="AB32" s="6">
        <f t="shared" si="8"/>
        <v>0.5625</v>
      </c>
      <c r="AC32" s="6">
        <f t="shared" si="9"/>
        <v>3.6875</v>
      </c>
      <c r="AD32" s="6">
        <f t="shared" si="10"/>
        <v>-2.5249999999999999</v>
      </c>
      <c r="AE32" s="6">
        <v>0</v>
      </c>
      <c r="AF32" s="6">
        <f t="shared" si="11"/>
        <v>1.8374999999999999</v>
      </c>
      <c r="AG32" s="6">
        <f t="shared" si="12"/>
        <v>3.6749999999999998</v>
      </c>
      <c r="AH32" s="6">
        <f t="shared" si="13"/>
        <v>1.2249999999999999</v>
      </c>
      <c r="AI32" s="6">
        <f t="shared" si="14"/>
        <v>13.59765625</v>
      </c>
      <c r="AJ32" s="7">
        <f t="shared" si="15"/>
        <v>1.5006249999999997</v>
      </c>
      <c r="AK32" s="3">
        <v>1</v>
      </c>
      <c r="AL32" s="3">
        <v>0</v>
      </c>
      <c r="AM32" s="3">
        <v>2</v>
      </c>
      <c r="AN32" s="3">
        <v>757</v>
      </c>
      <c r="AO32" s="3">
        <v>0</v>
      </c>
      <c r="AP32" s="3">
        <v>27</v>
      </c>
      <c r="AQ32" s="3">
        <v>58.933</v>
      </c>
      <c r="AR32" s="3">
        <v>59</v>
      </c>
      <c r="AS32" s="3">
        <v>32</v>
      </c>
      <c r="AT32" s="3">
        <v>757</v>
      </c>
      <c r="AU32" s="3">
        <v>1.8</v>
      </c>
      <c r="AV32" s="3">
        <v>0.125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17</v>
      </c>
      <c r="BE32" s="3">
        <v>35.450000000000003</v>
      </c>
      <c r="BF32" s="3">
        <v>35</v>
      </c>
      <c r="BG32" s="3">
        <v>18</v>
      </c>
      <c r="BH32" s="3">
        <v>1255.7</v>
      </c>
      <c r="BI32" s="3">
        <v>3</v>
      </c>
      <c r="BJ32" s="3">
        <v>0.127</v>
      </c>
      <c r="BK32" s="3">
        <v>1</v>
      </c>
      <c r="BL32" s="3">
        <v>27</v>
      </c>
      <c r="BM32" s="3">
        <v>58.933</v>
      </c>
      <c r="BN32" s="3">
        <v>59</v>
      </c>
      <c r="BO32" s="3">
        <v>32</v>
      </c>
      <c r="BP32" s="3">
        <v>200</v>
      </c>
      <c r="BQ32" s="3">
        <v>100</v>
      </c>
      <c r="BR32" s="3">
        <v>16.190000000000001</v>
      </c>
      <c r="BS32" s="3">
        <v>1.1000000000000001</v>
      </c>
      <c r="BT32" s="9">
        <v>0.56410484289972396</v>
      </c>
    </row>
    <row r="33" spans="1:72" ht="18.75" x14ac:dyDescent="0.25">
      <c r="A33" s="3">
        <v>32</v>
      </c>
      <c r="B33" s="4" t="s">
        <v>85</v>
      </c>
      <c r="C33" s="4">
        <v>5.0000000000000002E-5</v>
      </c>
      <c r="D33" s="5">
        <v>129.839</v>
      </c>
      <c r="E33" s="5">
        <v>2</v>
      </c>
      <c r="F33" s="5">
        <v>3</v>
      </c>
      <c r="G33" s="6">
        <v>0</v>
      </c>
      <c r="H33" s="5">
        <v>1.88</v>
      </c>
      <c r="I33" s="5">
        <f t="shared" si="0"/>
        <v>6.32</v>
      </c>
      <c r="J33" s="5">
        <v>0</v>
      </c>
      <c r="K33" s="6">
        <f t="shared" si="1"/>
        <v>8.1999999999999993</v>
      </c>
      <c r="L33" s="5">
        <v>4</v>
      </c>
      <c r="M33" s="5">
        <v>27</v>
      </c>
      <c r="N33" s="5">
        <v>2</v>
      </c>
      <c r="O33" s="5">
        <v>4</v>
      </c>
      <c r="P33" s="6">
        <f t="shared" si="2"/>
        <v>12.5</v>
      </c>
      <c r="Q33" s="6">
        <f t="shared" si="3"/>
        <v>0.25</v>
      </c>
      <c r="R33" s="6">
        <v>10</v>
      </c>
      <c r="S33" s="6">
        <f t="shared" si="4"/>
        <v>3.125</v>
      </c>
      <c r="T33" s="6">
        <f t="shared" si="5"/>
        <v>3.125</v>
      </c>
      <c r="U33" s="6">
        <v>17</v>
      </c>
      <c r="V33" s="6">
        <v>3</v>
      </c>
      <c r="W33" s="6">
        <v>8</v>
      </c>
      <c r="X33" s="6">
        <v>1</v>
      </c>
      <c r="Y33" s="6">
        <f t="shared" si="6"/>
        <v>1.125</v>
      </c>
      <c r="Z33" s="6">
        <f t="shared" si="7"/>
        <v>0.5</v>
      </c>
      <c r="AA33" s="6">
        <v>0</v>
      </c>
      <c r="AB33" s="6">
        <f t="shared" si="8"/>
        <v>0.5625</v>
      </c>
      <c r="AC33" s="6">
        <f t="shared" si="9"/>
        <v>3.6875</v>
      </c>
      <c r="AD33" s="6">
        <f t="shared" si="10"/>
        <v>-2.5249999999999999</v>
      </c>
      <c r="AE33" s="6">
        <v>0</v>
      </c>
      <c r="AF33" s="6">
        <f t="shared" si="11"/>
        <v>1.8374999999999999</v>
      </c>
      <c r="AG33" s="6">
        <f t="shared" si="12"/>
        <v>3.6749999999999998</v>
      </c>
      <c r="AH33" s="6">
        <f t="shared" si="13"/>
        <v>1.2249999999999999</v>
      </c>
      <c r="AI33" s="6">
        <f t="shared" si="14"/>
        <v>13.59765625</v>
      </c>
      <c r="AJ33" s="7">
        <f t="shared" si="15"/>
        <v>1.5006249999999997</v>
      </c>
      <c r="AK33" s="3">
        <v>1</v>
      </c>
      <c r="AL33" s="3">
        <v>0</v>
      </c>
      <c r="AM33" s="3">
        <v>2</v>
      </c>
      <c r="AN33" s="3">
        <v>757</v>
      </c>
      <c r="AO33" s="3">
        <v>0</v>
      </c>
      <c r="AP33" s="3">
        <v>27</v>
      </c>
      <c r="AQ33" s="3">
        <v>58.933</v>
      </c>
      <c r="AR33" s="3">
        <v>59</v>
      </c>
      <c r="AS33" s="3">
        <v>32</v>
      </c>
      <c r="AT33" s="3">
        <v>757</v>
      </c>
      <c r="AU33" s="3">
        <v>1.8</v>
      </c>
      <c r="AV33" s="3">
        <v>0.125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17</v>
      </c>
      <c r="BE33" s="3">
        <v>35.450000000000003</v>
      </c>
      <c r="BF33" s="3">
        <v>35</v>
      </c>
      <c r="BG33" s="3">
        <v>18</v>
      </c>
      <c r="BH33" s="3">
        <v>1255.7</v>
      </c>
      <c r="BI33" s="3">
        <v>3</v>
      </c>
      <c r="BJ33" s="3">
        <v>0.127</v>
      </c>
      <c r="BK33" s="3">
        <v>1</v>
      </c>
      <c r="BL33" s="3">
        <v>27</v>
      </c>
      <c r="BM33" s="3">
        <v>58.933</v>
      </c>
      <c r="BN33" s="3">
        <v>59</v>
      </c>
      <c r="BO33" s="3">
        <v>32</v>
      </c>
      <c r="BP33" s="3">
        <v>200</v>
      </c>
      <c r="BQ33" s="3">
        <v>100</v>
      </c>
      <c r="BR33" s="3">
        <v>16.190000000000001</v>
      </c>
      <c r="BS33" s="3">
        <v>1.1000000000000001</v>
      </c>
      <c r="BT33" s="9">
        <v>0.49686893270256199</v>
      </c>
    </row>
    <row r="34" spans="1:72" ht="18.75" x14ac:dyDescent="0.25">
      <c r="A34" s="3" t="s">
        <v>86</v>
      </c>
      <c r="B34" s="4" t="s">
        <v>85</v>
      </c>
      <c r="C34" s="4">
        <v>6.0000000000000002E-5</v>
      </c>
      <c r="D34" s="5">
        <v>129.839</v>
      </c>
      <c r="E34" s="5">
        <v>2</v>
      </c>
      <c r="F34" s="5">
        <v>3</v>
      </c>
      <c r="G34" s="6">
        <v>0</v>
      </c>
      <c r="H34" s="5">
        <v>1.88</v>
      </c>
      <c r="I34" s="5">
        <f t="shared" si="0"/>
        <v>6.32</v>
      </c>
      <c r="J34" s="5">
        <v>0</v>
      </c>
      <c r="K34" s="6">
        <f t="shared" ref="K34:K65" si="16">H34+I34+J34</f>
        <v>8.1999999999999993</v>
      </c>
      <c r="L34" s="5">
        <v>4</v>
      </c>
      <c r="M34" s="5">
        <v>27</v>
      </c>
      <c r="N34" s="5">
        <v>2</v>
      </c>
      <c r="O34" s="5">
        <v>4</v>
      </c>
      <c r="P34" s="6">
        <f t="shared" ref="P34:P65" si="17">(M34-N34)/N34</f>
        <v>12.5</v>
      </c>
      <c r="Q34" s="6">
        <f t="shared" ref="Q34:Q65" si="18">1/O34</f>
        <v>0.25</v>
      </c>
      <c r="R34" s="6">
        <v>10</v>
      </c>
      <c r="S34" s="6">
        <f t="shared" ref="S34:S65" si="19">P34*Q34</f>
        <v>3.125</v>
      </c>
      <c r="T34" s="6">
        <f t="shared" ref="T34:T65" si="20">1*S34</f>
        <v>3.125</v>
      </c>
      <c r="U34" s="6">
        <v>17</v>
      </c>
      <c r="V34" s="6">
        <v>3</v>
      </c>
      <c r="W34" s="6">
        <v>8</v>
      </c>
      <c r="X34" s="6">
        <v>1</v>
      </c>
      <c r="Y34" s="6">
        <f t="shared" ref="Y34:Y65" si="21">(U34-W34)/W34</f>
        <v>1.125</v>
      </c>
      <c r="Z34" s="6">
        <f t="shared" ref="Z34:Z65" si="22">1/(V34-1)</f>
        <v>0.5</v>
      </c>
      <c r="AA34" s="6">
        <v>0</v>
      </c>
      <c r="AB34" s="6">
        <f t="shared" ref="AB34:AB65" si="23">Y34*Z34</f>
        <v>0.5625</v>
      </c>
      <c r="AC34" s="6">
        <f t="shared" ref="AC34:AC65" si="24">AB34+T34+AA34</f>
        <v>3.6875</v>
      </c>
      <c r="AD34" s="6">
        <f t="shared" ref="AD34:AD65" si="25">-S34+(0.3*N34)</f>
        <v>-2.5249999999999999</v>
      </c>
      <c r="AE34" s="6">
        <v>0</v>
      </c>
      <c r="AF34" s="6">
        <f t="shared" ref="AF34:AF65" si="26">-AB34+(0.3*W34)</f>
        <v>1.8374999999999999</v>
      </c>
      <c r="AG34" s="6">
        <f t="shared" ref="AG34:AG65" si="27">(AE34*1)+(AD34*G34)+(AF34*E34)</f>
        <v>3.6749999999999998</v>
      </c>
      <c r="AH34" s="6">
        <f t="shared" ref="AH34:AH65" si="28">AG34/F34</f>
        <v>1.2249999999999999</v>
      </c>
      <c r="AI34" s="6">
        <f t="shared" ref="AI34:AI65" si="29">(AC34)^2</f>
        <v>13.59765625</v>
      </c>
      <c r="AJ34" s="7">
        <f t="shared" ref="AJ34:AJ65" si="30">(AH34)^2</f>
        <v>1.5006249999999997</v>
      </c>
      <c r="AK34" s="3">
        <v>1</v>
      </c>
      <c r="AL34" s="3">
        <v>0</v>
      </c>
      <c r="AM34" s="3">
        <v>2</v>
      </c>
      <c r="AN34" s="3">
        <v>757</v>
      </c>
      <c r="AO34" s="3">
        <v>0</v>
      </c>
      <c r="AP34" s="3">
        <v>27</v>
      </c>
      <c r="AQ34" s="3">
        <v>58.933</v>
      </c>
      <c r="AR34" s="3">
        <v>59</v>
      </c>
      <c r="AS34" s="3">
        <v>32</v>
      </c>
      <c r="AT34" s="3">
        <v>757</v>
      </c>
      <c r="AU34" s="3">
        <v>1.8</v>
      </c>
      <c r="AV34" s="3">
        <v>0.125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17</v>
      </c>
      <c r="BE34" s="3">
        <v>35.450000000000003</v>
      </c>
      <c r="BF34" s="3">
        <v>35</v>
      </c>
      <c r="BG34" s="3">
        <v>18</v>
      </c>
      <c r="BH34" s="3">
        <v>1255.7</v>
      </c>
      <c r="BI34" s="3">
        <v>3</v>
      </c>
      <c r="BJ34" s="3">
        <v>0.127</v>
      </c>
      <c r="BK34" s="3">
        <v>1</v>
      </c>
      <c r="BL34" s="3">
        <v>27</v>
      </c>
      <c r="BM34" s="3">
        <v>58.933</v>
      </c>
      <c r="BN34" s="3">
        <v>59</v>
      </c>
      <c r="BO34" s="3">
        <v>32</v>
      </c>
      <c r="BP34" s="3">
        <v>200</v>
      </c>
      <c r="BQ34" s="3">
        <v>100</v>
      </c>
      <c r="BR34" s="3">
        <v>16.190000000000001</v>
      </c>
      <c r="BS34" s="3">
        <v>1.1000000000000001</v>
      </c>
      <c r="BT34" s="9">
        <v>0.41069621810823398</v>
      </c>
    </row>
    <row r="35" spans="1:72" ht="18.75" x14ac:dyDescent="0.25">
      <c r="A35" s="3">
        <v>34</v>
      </c>
      <c r="B35" s="4" t="s">
        <v>85</v>
      </c>
      <c r="C35" s="4">
        <v>6.9999999999999994E-5</v>
      </c>
      <c r="D35" s="5">
        <v>129.839</v>
      </c>
      <c r="E35" s="5">
        <v>2</v>
      </c>
      <c r="F35" s="5">
        <v>3</v>
      </c>
      <c r="G35" s="6">
        <v>0</v>
      </c>
      <c r="H35" s="5">
        <v>1.88</v>
      </c>
      <c r="I35" s="5">
        <f t="shared" si="0"/>
        <v>6.32</v>
      </c>
      <c r="J35" s="5">
        <v>0</v>
      </c>
      <c r="K35" s="6">
        <f t="shared" si="16"/>
        <v>8.1999999999999993</v>
      </c>
      <c r="L35" s="5">
        <v>4</v>
      </c>
      <c r="M35" s="5">
        <v>27</v>
      </c>
      <c r="N35" s="5">
        <v>2</v>
      </c>
      <c r="O35" s="5">
        <v>4</v>
      </c>
      <c r="P35" s="6">
        <f t="shared" si="17"/>
        <v>12.5</v>
      </c>
      <c r="Q35" s="6">
        <f t="shared" si="18"/>
        <v>0.25</v>
      </c>
      <c r="R35" s="6">
        <v>10</v>
      </c>
      <c r="S35" s="6">
        <f t="shared" si="19"/>
        <v>3.125</v>
      </c>
      <c r="T35" s="6">
        <f t="shared" si="20"/>
        <v>3.125</v>
      </c>
      <c r="U35" s="6">
        <v>17</v>
      </c>
      <c r="V35" s="6">
        <v>3</v>
      </c>
      <c r="W35" s="6">
        <v>8</v>
      </c>
      <c r="X35" s="6">
        <v>1</v>
      </c>
      <c r="Y35" s="6">
        <f t="shared" si="21"/>
        <v>1.125</v>
      </c>
      <c r="Z35" s="6">
        <f t="shared" si="22"/>
        <v>0.5</v>
      </c>
      <c r="AA35" s="6">
        <v>0</v>
      </c>
      <c r="AB35" s="6">
        <f t="shared" si="23"/>
        <v>0.5625</v>
      </c>
      <c r="AC35" s="6">
        <f t="shared" si="24"/>
        <v>3.6875</v>
      </c>
      <c r="AD35" s="6">
        <f t="shared" si="25"/>
        <v>-2.5249999999999999</v>
      </c>
      <c r="AE35" s="6">
        <v>0</v>
      </c>
      <c r="AF35" s="6">
        <f t="shared" si="26"/>
        <v>1.8374999999999999</v>
      </c>
      <c r="AG35" s="6">
        <f t="shared" si="27"/>
        <v>3.6749999999999998</v>
      </c>
      <c r="AH35" s="6">
        <f t="shared" si="28"/>
        <v>1.2249999999999999</v>
      </c>
      <c r="AI35" s="6">
        <f t="shared" si="29"/>
        <v>13.59765625</v>
      </c>
      <c r="AJ35" s="7">
        <f t="shared" si="30"/>
        <v>1.5006249999999997</v>
      </c>
      <c r="AK35" s="3">
        <v>1</v>
      </c>
      <c r="AL35" s="3">
        <v>0</v>
      </c>
      <c r="AM35" s="3">
        <v>2</v>
      </c>
      <c r="AN35" s="3">
        <v>757</v>
      </c>
      <c r="AO35" s="3">
        <v>0</v>
      </c>
      <c r="AP35" s="3">
        <v>27</v>
      </c>
      <c r="AQ35" s="3">
        <v>58.933</v>
      </c>
      <c r="AR35" s="3">
        <v>59</v>
      </c>
      <c r="AS35" s="3">
        <v>32</v>
      </c>
      <c r="AT35" s="3">
        <v>757</v>
      </c>
      <c r="AU35" s="3">
        <v>1.8</v>
      </c>
      <c r="AV35" s="3">
        <v>0.125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17</v>
      </c>
      <c r="BE35" s="3">
        <v>35.450000000000003</v>
      </c>
      <c r="BF35" s="3">
        <v>35</v>
      </c>
      <c r="BG35" s="3">
        <v>18</v>
      </c>
      <c r="BH35" s="3">
        <v>1255.7</v>
      </c>
      <c r="BI35" s="3">
        <v>3</v>
      </c>
      <c r="BJ35" s="3">
        <v>0.127</v>
      </c>
      <c r="BK35" s="3">
        <v>1</v>
      </c>
      <c r="BL35" s="3">
        <v>27</v>
      </c>
      <c r="BM35" s="3">
        <v>58.933</v>
      </c>
      <c r="BN35" s="3">
        <v>59</v>
      </c>
      <c r="BO35" s="3">
        <v>32</v>
      </c>
      <c r="BP35" s="3">
        <v>200</v>
      </c>
      <c r="BQ35" s="3">
        <v>100</v>
      </c>
      <c r="BR35" s="3">
        <v>16.190000000000001</v>
      </c>
      <c r="BS35" s="3">
        <v>1.1000000000000001</v>
      </c>
      <c r="BT35" s="9">
        <v>0.33624791490059902</v>
      </c>
    </row>
    <row r="36" spans="1:72" ht="18.75" x14ac:dyDescent="0.25">
      <c r="A36" s="3">
        <v>35</v>
      </c>
      <c r="B36" s="4" t="s">
        <v>85</v>
      </c>
      <c r="C36" s="4">
        <v>8.0000000000000007E-5</v>
      </c>
      <c r="D36" s="5">
        <v>129.839</v>
      </c>
      <c r="E36" s="5">
        <v>2</v>
      </c>
      <c r="F36" s="5">
        <v>3</v>
      </c>
      <c r="G36" s="6">
        <v>0</v>
      </c>
      <c r="H36" s="5">
        <v>1.88</v>
      </c>
      <c r="I36" s="5">
        <f t="shared" si="0"/>
        <v>6.32</v>
      </c>
      <c r="J36" s="5">
        <v>0</v>
      </c>
      <c r="K36" s="6">
        <f t="shared" si="16"/>
        <v>8.1999999999999993</v>
      </c>
      <c r="L36" s="5">
        <v>4</v>
      </c>
      <c r="M36" s="5">
        <v>27</v>
      </c>
      <c r="N36" s="5">
        <v>2</v>
      </c>
      <c r="O36" s="5">
        <v>4</v>
      </c>
      <c r="P36" s="6">
        <f t="shared" si="17"/>
        <v>12.5</v>
      </c>
      <c r="Q36" s="6">
        <f t="shared" si="18"/>
        <v>0.25</v>
      </c>
      <c r="R36" s="6">
        <v>10</v>
      </c>
      <c r="S36" s="6">
        <f t="shared" si="19"/>
        <v>3.125</v>
      </c>
      <c r="T36" s="6">
        <f t="shared" si="20"/>
        <v>3.125</v>
      </c>
      <c r="U36" s="6">
        <v>17</v>
      </c>
      <c r="V36" s="6">
        <v>3</v>
      </c>
      <c r="W36" s="6">
        <v>8</v>
      </c>
      <c r="X36" s="6">
        <v>1</v>
      </c>
      <c r="Y36" s="6">
        <f t="shared" si="21"/>
        <v>1.125</v>
      </c>
      <c r="Z36" s="6">
        <f t="shared" si="22"/>
        <v>0.5</v>
      </c>
      <c r="AA36" s="6">
        <v>0</v>
      </c>
      <c r="AB36" s="6">
        <f t="shared" si="23"/>
        <v>0.5625</v>
      </c>
      <c r="AC36" s="6">
        <f t="shared" si="24"/>
        <v>3.6875</v>
      </c>
      <c r="AD36" s="6">
        <f t="shared" si="25"/>
        <v>-2.5249999999999999</v>
      </c>
      <c r="AE36" s="6">
        <v>0</v>
      </c>
      <c r="AF36" s="6">
        <f t="shared" si="26"/>
        <v>1.8374999999999999</v>
      </c>
      <c r="AG36" s="6">
        <f t="shared" si="27"/>
        <v>3.6749999999999998</v>
      </c>
      <c r="AH36" s="6">
        <f t="shared" si="28"/>
        <v>1.2249999999999999</v>
      </c>
      <c r="AI36" s="6">
        <f t="shared" si="29"/>
        <v>13.59765625</v>
      </c>
      <c r="AJ36" s="7">
        <f t="shared" si="30"/>
        <v>1.5006249999999997</v>
      </c>
      <c r="AK36" s="3">
        <v>1</v>
      </c>
      <c r="AL36" s="3">
        <v>0</v>
      </c>
      <c r="AM36" s="3">
        <v>2</v>
      </c>
      <c r="AN36" s="3">
        <v>757</v>
      </c>
      <c r="AO36" s="3">
        <v>0</v>
      </c>
      <c r="AP36" s="3">
        <v>27</v>
      </c>
      <c r="AQ36" s="3">
        <v>58.933</v>
      </c>
      <c r="AR36" s="3">
        <v>59</v>
      </c>
      <c r="AS36" s="3">
        <v>32</v>
      </c>
      <c r="AT36" s="3">
        <v>757</v>
      </c>
      <c r="AU36" s="3">
        <v>1.8</v>
      </c>
      <c r="AV36" s="3">
        <v>0.125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17</v>
      </c>
      <c r="BE36" s="3">
        <v>35.450000000000003</v>
      </c>
      <c r="BF36" s="3">
        <v>35</v>
      </c>
      <c r="BG36" s="3">
        <v>18</v>
      </c>
      <c r="BH36" s="3">
        <v>1255.7</v>
      </c>
      <c r="BI36" s="3">
        <v>3</v>
      </c>
      <c r="BJ36" s="3">
        <v>0.127</v>
      </c>
      <c r="BK36" s="3">
        <v>1</v>
      </c>
      <c r="BL36" s="3">
        <v>27</v>
      </c>
      <c r="BM36" s="3">
        <v>58.933</v>
      </c>
      <c r="BN36" s="3">
        <v>59</v>
      </c>
      <c r="BO36" s="3">
        <v>32</v>
      </c>
      <c r="BP36" s="3">
        <v>200</v>
      </c>
      <c r="BQ36" s="3">
        <v>100</v>
      </c>
      <c r="BR36" s="3">
        <v>16.190000000000001</v>
      </c>
      <c r="BS36" s="3">
        <v>1.1000000000000001</v>
      </c>
      <c r="BT36" s="9">
        <v>0.30233941316415502</v>
      </c>
    </row>
    <row r="37" spans="1:72" ht="18.75" x14ac:dyDescent="0.25">
      <c r="A37" s="3" t="s">
        <v>87</v>
      </c>
      <c r="B37" s="4" t="s">
        <v>85</v>
      </c>
      <c r="C37" s="4">
        <v>9.0000000000000006E-5</v>
      </c>
      <c r="D37" s="5">
        <v>129.839</v>
      </c>
      <c r="E37" s="5">
        <v>2</v>
      </c>
      <c r="F37" s="5">
        <v>3</v>
      </c>
      <c r="G37" s="6">
        <v>0</v>
      </c>
      <c r="H37" s="5">
        <v>1.88</v>
      </c>
      <c r="I37" s="5">
        <f t="shared" si="0"/>
        <v>6.32</v>
      </c>
      <c r="J37" s="5">
        <v>0</v>
      </c>
      <c r="K37" s="6">
        <f t="shared" si="16"/>
        <v>8.1999999999999993</v>
      </c>
      <c r="L37" s="5">
        <v>4</v>
      </c>
      <c r="M37" s="5">
        <v>27</v>
      </c>
      <c r="N37" s="5">
        <v>2</v>
      </c>
      <c r="O37" s="5">
        <v>4</v>
      </c>
      <c r="P37" s="6">
        <f t="shared" si="17"/>
        <v>12.5</v>
      </c>
      <c r="Q37" s="6">
        <f t="shared" si="18"/>
        <v>0.25</v>
      </c>
      <c r="R37" s="6">
        <v>10</v>
      </c>
      <c r="S37" s="6">
        <f t="shared" si="19"/>
        <v>3.125</v>
      </c>
      <c r="T37" s="6">
        <f t="shared" si="20"/>
        <v>3.125</v>
      </c>
      <c r="U37" s="6">
        <v>17</v>
      </c>
      <c r="V37" s="6">
        <v>3</v>
      </c>
      <c r="W37" s="6">
        <v>8</v>
      </c>
      <c r="X37" s="6">
        <v>1</v>
      </c>
      <c r="Y37" s="6">
        <f t="shared" si="21"/>
        <v>1.125</v>
      </c>
      <c r="Z37" s="6">
        <f t="shared" si="22"/>
        <v>0.5</v>
      </c>
      <c r="AA37" s="6">
        <v>0</v>
      </c>
      <c r="AB37" s="6">
        <f t="shared" si="23"/>
        <v>0.5625</v>
      </c>
      <c r="AC37" s="6">
        <f t="shared" si="24"/>
        <v>3.6875</v>
      </c>
      <c r="AD37" s="6">
        <f t="shared" si="25"/>
        <v>-2.5249999999999999</v>
      </c>
      <c r="AE37" s="6">
        <v>0</v>
      </c>
      <c r="AF37" s="6">
        <f t="shared" si="26"/>
        <v>1.8374999999999999</v>
      </c>
      <c r="AG37" s="6">
        <f t="shared" si="27"/>
        <v>3.6749999999999998</v>
      </c>
      <c r="AH37" s="6">
        <f t="shared" si="28"/>
        <v>1.2249999999999999</v>
      </c>
      <c r="AI37" s="6">
        <f t="shared" si="29"/>
        <v>13.59765625</v>
      </c>
      <c r="AJ37" s="7">
        <f t="shared" si="30"/>
        <v>1.5006249999999997</v>
      </c>
      <c r="AK37" s="3">
        <v>1</v>
      </c>
      <c r="AL37" s="3">
        <v>0</v>
      </c>
      <c r="AM37" s="3">
        <v>2</v>
      </c>
      <c r="AN37" s="3">
        <v>757</v>
      </c>
      <c r="AO37" s="3">
        <v>0</v>
      </c>
      <c r="AP37" s="3">
        <v>27</v>
      </c>
      <c r="AQ37" s="3">
        <v>58.933</v>
      </c>
      <c r="AR37" s="3">
        <v>59</v>
      </c>
      <c r="AS37" s="3">
        <v>32</v>
      </c>
      <c r="AT37" s="3">
        <v>757</v>
      </c>
      <c r="AU37" s="3">
        <v>1.8</v>
      </c>
      <c r="AV37" s="3">
        <v>0.125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17</v>
      </c>
      <c r="BE37" s="3">
        <v>35.450000000000003</v>
      </c>
      <c r="BF37" s="3">
        <v>35</v>
      </c>
      <c r="BG37" s="3">
        <v>18</v>
      </c>
      <c r="BH37" s="3">
        <v>1255.7</v>
      </c>
      <c r="BI37" s="3">
        <v>3</v>
      </c>
      <c r="BJ37" s="3">
        <v>0.127</v>
      </c>
      <c r="BK37" s="3">
        <v>1</v>
      </c>
      <c r="BL37" s="3">
        <v>27</v>
      </c>
      <c r="BM37" s="3">
        <v>58.933</v>
      </c>
      <c r="BN37" s="3">
        <v>59</v>
      </c>
      <c r="BO37" s="3">
        <v>32</v>
      </c>
      <c r="BP37" s="3">
        <v>200</v>
      </c>
      <c r="BQ37" s="3">
        <v>100</v>
      </c>
      <c r="BR37" s="3">
        <v>16.190000000000001</v>
      </c>
      <c r="BS37" s="3">
        <v>1.1000000000000001</v>
      </c>
      <c r="BT37" s="10">
        <v>0.277591676009735</v>
      </c>
    </row>
    <row r="38" spans="1:72" ht="18.75" x14ac:dyDescent="0.3">
      <c r="A38" s="3">
        <v>37</v>
      </c>
      <c r="B38" s="4" t="s">
        <v>88</v>
      </c>
      <c r="C38" s="3">
        <v>3.0000000000000001E-5</v>
      </c>
      <c r="D38" s="5">
        <v>159.60900000000001</v>
      </c>
      <c r="E38" s="5">
        <v>1</v>
      </c>
      <c r="F38" s="5">
        <v>6</v>
      </c>
      <c r="G38" s="6">
        <v>4</v>
      </c>
      <c r="H38" s="5">
        <v>1.9</v>
      </c>
      <c r="I38" s="5">
        <v>6.02</v>
      </c>
      <c r="J38" s="5">
        <f t="shared" ref="J38:J46" si="31">3.44*4</f>
        <v>13.76</v>
      </c>
      <c r="K38" s="6">
        <f t="shared" si="16"/>
        <v>21.68</v>
      </c>
      <c r="L38" s="5">
        <v>2</v>
      </c>
      <c r="M38" s="5">
        <v>29</v>
      </c>
      <c r="N38" s="5">
        <v>2</v>
      </c>
      <c r="O38" s="5">
        <v>4</v>
      </c>
      <c r="P38" s="6">
        <f t="shared" si="17"/>
        <v>13.5</v>
      </c>
      <c r="Q38" s="6">
        <f t="shared" si="18"/>
        <v>0.25</v>
      </c>
      <c r="R38" s="6">
        <v>2</v>
      </c>
      <c r="S38" s="6">
        <f t="shared" si="19"/>
        <v>3.375</v>
      </c>
      <c r="T38" s="6">
        <f t="shared" si="20"/>
        <v>3.375</v>
      </c>
      <c r="U38" s="6">
        <v>16</v>
      </c>
      <c r="V38" s="6">
        <v>3</v>
      </c>
      <c r="W38" s="6">
        <v>6</v>
      </c>
      <c r="X38" s="6">
        <v>2</v>
      </c>
      <c r="Y38" s="6">
        <f t="shared" si="21"/>
        <v>1.6666666666666667</v>
      </c>
      <c r="Z38" s="6">
        <f t="shared" si="22"/>
        <v>0.5</v>
      </c>
      <c r="AA38" s="6">
        <f t="shared" ref="AA38:AA46" si="32">0.33*4</f>
        <v>1.32</v>
      </c>
      <c r="AB38" s="6">
        <f t="shared" si="23"/>
        <v>0.83333333333333337</v>
      </c>
      <c r="AC38" s="6">
        <f t="shared" si="24"/>
        <v>5.5283333333333333</v>
      </c>
      <c r="AD38" s="6">
        <f t="shared" si="25"/>
        <v>-2.7749999999999999</v>
      </c>
      <c r="AE38" s="6">
        <f t="shared" ref="AE38:AE46" si="33">AA38+(0.3*8)</f>
        <v>3.7199999999999998</v>
      </c>
      <c r="AF38" s="6">
        <f t="shared" si="26"/>
        <v>0.96666666666666645</v>
      </c>
      <c r="AG38" s="6">
        <f t="shared" si="27"/>
        <v>-6.4133333333333331</v>
      </c>
      <c r="AH38" s="6">
        <f t="shared" si="28"/>
        <v>-1.0688888888888888</v>
      </c>
      <c r="AI38" s="6">
        <f t="shared" si="29"/>
        <v>30.562469444444446</v>
      </c>
      <c r="AJ38" s="7">
        <f t="shared" si="30"/>
        <v>1.1425234567901232</v>
      </c>
      <c r="AK38" s="3">
        <v>1</v>
      </c>
      <c r="AL38" s="3">
        <v>0</v>
      </c>
      <c r="AM38" s="3">
        <v>5</v>
      </c>
      <c r="AN38" s="3">
        <v>743.5</v>
      </c>
      <c r="AO38" s="3">
        <v>0</v>
      </c>
      <c r="AP38" s="3">
        <v>29</v>
      </c>
      <c r="AQ38" s="3">
        <v>63.545999999999999</v>
      </c>
      <c r="AR38" s="3">
        <v>64</v>
      </c>
      <c r="AS38" s="3">
        <v>35</v>
      </c>
      <c r="AT38" s="3">
        <v>743.5</v>
      </c>
      <c r="AU38" s="3">
        <v>1.9</v>
      </c>
      <c r="AV38" s="3">
        <v>0.128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16</v>
      </c>
      <c r="BE38" s="3">
        <v>32.06</v>
      </c>
      <c r="BF38" s="3">
        <v>32</v>
      </c>
      <c r="BG38" s="3">
        <v>16</v>
      </c>
      <c r="BH38" s="3">
        <v>999.3</v>
      </c>
      <c r="BI38" s="3">
        <v>2.5</v>
      </c>
      <c r="BJ38" s="3">
        <v>0.127</v>
      </c>
      <c r="BK38" s="3">
        <v>1</v>
      </c>
      <c r="BL38" s="3">
        <v>29</v>
      </c>
      <c r="BM38" s="3">
        <v>63.545999999999999</v>
      </c>
      <c r="BN38" s="3">
        <v>64</v>
      </c>
      <c r="BO38" s="3">
        <v>35</v>
      </c>
      <c r="BP38" s="3">
        <v>140</v>
      </c>
      <c r="BQ38" s="11">
        <v>385</v>
      </c>
      <c r="BR38" s="11">
        <v>13.1</v>
      </c>
      <c r="BS38" s="11">
        <v>0.65876000000000001</v>
      </c>
      <c r="BT38" s="10">
        <v>0.92626059506508496</v>
      </c>
    </row>
    <row r="39" spans="1:72" ht="18.75" x14ac:dyDescent="0.3">
      <c r="A39" s="3" t="s">
        <v>89</v>
      </c>
      <c r="B39" s="4" t="s">
        <v>88</v>
      </c>
      <c r="C39" s="3">
        <v>6.0000000000000002E-5</v>
      </c>
      <c r="D39" s="5">
        <v>159.60900000000001</v>
      </c>
      <c r="E39" s="5">
        <v>1</v>
      </c>
      <c r="F39" s="5">
        <v>6</v>
      </c>
      <c r="G39" s="6">
        <v>4</v>
      </c>
      <c r="H39" s="5">
        <v>1.9</v>
      </c>
      <c r="I39" s="5">
        <v>6.02</v>
      </c>
      <c r="J39" s="5">
        <f t="shared" si="31"/>
        <v>13.76</v>
      </c>
      <c r="K39" s="6">
        <f t="shared" si="16"/>
        <v>21.68</v>
      </c>
      <c r="L39" s="5">
        <v>2</v>
      </c>
      <c r="M39" s="5">
        <v>29</v>
      </c>
      <c r="N39" s="5">
        <v>2</v>
      </c>
      <c r="O39" s="5">
        <v>4</v>
      </c>
      <c r="P39" s="6">
        <f t="shared" si="17"/>
        <v>13.5</v>
      </c>
      <c r="Q39" s="6">
        <f t="shared" si="18"/>
        <v>0.25</v>
      </c>
      <c r="R39" s="6">
        <v>2</v>
      </c>
      <c r="S39" s="6">
        <f t="shared" si="19"/>
        <v>3.375</v>
      </c>
      <c r="T39" s="6">
        <f t="shared" si="20"/>
        <v>3.375</v>
      </c>
      <c r="U39" s="6">
        <v>16</v>
      </c>
      <c r="V39" s="6">
        <v>3</v>
      </c>
      <c r="W39" s="6">
        <v>6</v>
      </c>
      <c r="X39" s="6">
        <v>2</v>
      </c>
      <c r="Y39" s="6">
        <f t="shared" si="21"/>
        <v>1.6666666666666667</v>
      </c>
      <c r="Z39" s="6">
        <f t="shared" si="22"/>
        <v>0.5</v>
      </c>
      <c r="AA39" s="6">
        <f t="shared" si="32"/>
        <v>1.32</v>
      </c>
      <c r="AB39" s="6">
        <f t="shared" si="23"/>
        <v>0.83333333333333337</v>
      </c>
      <c r="AC39" s="6">
        <f t="shared" si="24"/>
        <v>5.5283333333333333</v>
      </c>
      <c r="AD39" s="6">
        <f t="shared" si="25"/>
        <v>-2.7749999999999999</v>
      </c>
      <c r="AE39" s="6">
        <f t="shared" si="33"/>
        <v>3.7199999999999998</v>
      </c>
      <c r="AF39" s="6">
        <f t="shared" si="26"/>
        <v>0.96666666666666645</v>
      </c>
      <c r="AG39" s="6">
        <f t="shared" si="27"/>
        <v>-6.4133333333333331</v>
      </c>
      <c r="AH39" s="6">
        <f t="shared" si="28"/>
        <v>-1.0688888888888888</v>
      </c>
      <c r="AI39" s="6">
        <f t="shared" si="29"/>
        <v>30.562469444444446</v>
      </c>
      <c r="AJ39" s="7">
        <f t="shared" si="30"/>
        <v>1.1425234567901232</v>
      </c>
      <c r="AK39" s="3">
        <v>1</v>
      </c>
      <c r="AL39" s="3">
        <v>0</v>
      </c>
      <c r="AM39" s="3">
        <v>5</v>
      </c>
      <c r="AN39" s="3">
        <v>743.5</v>
      </c>
      <c r="AO39" s="3">
        <v>0</v>
      </c>
      <c r="AP39" s="3">
        <v>29</v>
      </c>
      <c r="AQ39" s="3">
        <v>63.545999999999999</v>
      </c>
      <c r="AR39" s="3">
        <v>64</v>
      </c>
      <c r="AS39" s="3">
        <v>35</v>
      </c>
      <c r="AT39" s="3">
        <v>743.5</v>
      </c>
      <c r="AU39" s="3">
        <v>1.9</v>
      </c>
      <c r="AV39" s="3">
        <v>0.128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16</v>
      </c>
      <c r="BE39" s="3">
        <v>32.06</v>
      </c>
      <c r="BF39" s="3">
        <v>32</v>
      </c>
      <c r="BG39" s="3">
        <v>16</v>
      </c>
      <c r="BH39" s="3">
        <v>999.3</v>
      </c>
      <c r="BI39" s="3">
        <v>2.5</v>
      </c>
      <c r="BJ39" s="3">
        <v>0.127</v>
      </c>
      <c r="BK39" s="3">
        <v>1</v>
      </c>
      <c r="BL39" s="3">
        <v>29</v>
      </c>
      <c r="BM39" s="3">
        <v>63.545999999999999</v>
      </c>
      <c r="BN39" s="3">
        <v>64</v>
      </c>
      <c r="BO39" s="3">
        <v>35</v>
      </c>
      <c r="BP39" s="3">
        <v>140</v>
      </c>
      <c r="BQ39" s="11">
        <v>385</v>
      </c>
      <c r="BR39" s="11">
        <v>13.1</v>
      </c>
      <c r="BS39" s="11">
        <v>0.65876000000000001</v>
      </c>
      <c r="BT39" s="10">
        <v>0.79744462044560005</v>
      </c>
    </row>
    <row r="40" spans="1:72" ht="18.75" x14ac:dyDescent="0.3">
      <c r="A40" s="3">
        <v>39</v>
      </c>
      <c r="B40" s="4" t="s">
        <v>90</v>
      </c>
      <c r="C40" s="3">
        <v>9.0000000000000006E-5</v>
      </c>
      <c r="D40" s="5">
        <v>159.60900000000001</v>
      </c>
      <c r="E40" s="5">
        <v>1</v>
      </c>
      <c r="F40" s="5">
        <v>6</v>
      </c>
      <c r="G40" s="6">
        <v>4</v>
      </c>
      <c r="H40" s="5">
        <v>1.9</v>
      </c>
      <c r="I40" s="5">
        <v>6.02</v>
      </c>
      <c r="J40" s="5">
        <f t="shared" si="31"/>
        <v>13.76</v>
      </c>
      <c r="K40" s="6">
        <f t="shared" si="16"/>
        <v>21.68</v>
      </c>
      <c r="L40" s="5">
        <v>2</v>
      </c>
      <c r="M40" s="5">
        <v>29</v>
      </c>
      <c r="N40" s="5">
        <v>2</v>
      </c>
      <c r="O40" s="5">
        <v>4</v>
      </c>
      <c r="P40" s="6">
        <f t="shared" si="17"/>
        <v>13.5</v>
      </c>
      <c r="Q40" s="6">
        <f t="shared" si="18"/>
        <v>0.25</v>
      </c>
      <c r="R40" s="6">
        <v>2</v>
      </c>
      <c r="S40" s="6">
        <f t="shared" si="19"/>
        <v>3.375</v>
      </c>
      <c r="T40" s="6">
        <f t="shared" si="20"/>
        <v>3.375</v>
      </c>
      <c r="U40" s="6">
        <v>16</v>
      </c>
      <c r="V40" s="6">
        <v>3</v>
      </c>
      <c r="W40" s="6">
        <v>6</v>
      </c>
      <c r="X40" s="6">
        <v>2</v>
      </c>
      <c r="Y40" s="6">
        <f t="shared" si="21"/>
        <v>1.6666666666666667</v>
      </c>
      <c r="Z40" s="6">
        <f t="shared" si="22"/>
        <v>0.5</v>
      </c>
      <c r="AA40" s="6">
        <f t="shared" si="32"/>
        <v>1.32</v>
      </c>
      <c r="AB40" s="6">
        <f t="shared" si="23"/>
        <v>0.83333333333333337</v>
      </c>
      <c r="AC40" s="6">
        <f t="shared" si="24"/>
        <v>5.5283333333333333</v>
      </c>
      <c r="AD40" s="6">
        <f t="shared" si="25"/>
        <v>-2.7749999999999999</v>
      </c>
      <c r="AE40" s="6">
        <f t="shared" si="33"/>
        <v>3.7199999999999998</v>
      </c>
      <c r="AF40" s="6">
        <f t="shared" si="26"/>
        <v>0.96666666666666645</v>
      </c>
      <c r="AG40" s="6">
        <f t="shared" si="27"/>
        <v>-6.4133333333333331</v>
      </c>
      <c r="AH40" s="6">
        <f t="shared" si="28"/>
        <v>-1.0688888888888888</v>
      </c>
      <c r="AI40" s="6">
        <f t="shared" si="29"/>
        <v>30.562469444444446</v>
      </c>
      <c r="AJ40" s="7">
        <f t="shared" si="30"/>
        <v>1.1425234567901232</v>
      </c>
      <c r="AK40" s="3">
        <v>1</v>
      </c>
      <c r="AL40" s="3">
        <v>0</v>
      </c>
      <c r="AM40" s="3">
        <v>5</v>
      </c>
      <c r="AN40" s="3">
        <v>743.5</v>
      </c>
      <c r="AO40" s="3">
        <v>0</v>
      </c>
      <c r="AP40" s="3">
        <v>29</v>
      </c>
      <c r="AQ40" s="3">
        <v>63.545999999999999</v>
      </c>
      <c r="AR40" s="3">
        <v>64</v>
      </c>
      <c r="AS40" s="3">
        <v>35</v>
      </c>
      <c r="AT40" s="3">
        <v>743.5</v>
      </c>
      <c r="AU40" s="3">
        <v>1.9</v>
      </c>
      <c r="AV40" s="3">
        <v>0.128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16</v>
      </c>
      <c r="BE40" s="3">
        <v>32.06</v>
      </c>
      <c r="BF40" s="3">
        <v>32</v>
      </c>
      <c r="BG40" s="3">
        <v>16</v>
      </c>
      <c r="BH40" s="3">
        <v>999.3</v>
      </c>
      <c r="BI40" s="3">
        <v>2.5</v>
      </c>
      <c r="BJ40" s="3">
        <v>0.127</v>
      </c>
      <c r="BK40" s="3">
        <v>1</v>
      </c>
      <c r="BL40" s="3">
        <v>29</v>
      </c>
      <c r="BM40" s="3">
        <v>63.545999999999999</v>
      </c>
      <c r="BN40" s="3">
        <v>64</v>
      </c>
      <c r="BO40" s="3">
        <v>35</v>
      </c>
      <c r="BP40" s="3">
        <v>140</v>
      </c>
      <c r="BQ40" s="11">
        <v>385</v>
      </c>
      <c r="BR40" s="11">
        <v>13.1</v>
      </c>
      <c r="BS40" s="11">
        <v>0.65876000000000001</v>
      </c>
      <c r="BT40" s="10">
        <v>0.75045378453543798</v>
      </c>
    </row>
    <row r="41" spans="1:72" ht="18.75" x14ac:dyDescent="0.3">
      <c r="A41" s="3" t="s">
        <v>91</v>
      </c>
      <c r="B41" s="4" t="s">
        <v>90</v>
      </c>
      <c r="C41" s="3">
        <v>1.2E-4</v>
      </c>
      <c r="D41" s="5">
        <v>159.60900000000001</v>
      </c>
      <c r="E41" s="5">
        <v>1</v>
      </c>
      <c r="F41" s="5">
        <v>6</v>
      </c>
      <c r="G41" s="6">
        <v>4</v>
      </c>
      <c r="H41" s="5">
        <v>1.9</v>
      </c>
      <c r="I41" s="5">
        <v>6.02</v>
      </c>
      <c r="J41" s="5">
        <f t="shared" si="31"/>
        <v>13.76</v>
      </c>
      <c r="K41" s="6">
        <f t="shared" si="16"/>
        <v>21.68</v>
      </c>
      <c r="L41" s="5">
        <v>2</v>
      </c>
      <c r="M41" s="5">
        <v>29</v>
      </c>
      <c r="N41" s="5">
        <v>2</v>
      </c>
      <c r="O41" s="5">
        <v>4</v>
      </c>
      <c r="P41" s="6">
        <f t="shared" si="17"/>
        <v>13.5</v>
      </c>
      <c r="Q41" s="6">
        <f t="shared" si="18"/>
        <v>0.25</v>
      </c>
      <c r="R41" s="6">
        <v>2</v>
      </c>
      <c r="S41" s="6">
        <f t="shared" si="19"/>
        <v>3.375</v>
      </c>
      <c r="T41" s="6">
        <f t="shared" si="20"/>
        <v>3.375</v>
      </c>
      <c r="U41" s="6">
        <v>16</v>
      </c>
      <c r="V41" s="6">
        <v>3</v>
      </c>
      <c r="W41" s="6">
        <v>6</v>
      </c>
      <c r="X41" s="6">
        <v>2</v>
      </c>
      <c r="Y41" s="6">
        <f t="shared" si="21"/>
        <v>1.6666666666666667</v>
      </c>
      <c r="Z41" s="6">
        <f t="shared" si="22"/>
        <v>0.5</v>
      </c>
      <c r="AA41" s="6">
        <f t="shared" si="32"/>
        <v>1.32</v>
      </c>
      <c r="AB41" s="6">
        <f t="shared" si="23"/>
        <v>0.83333333333333337</v>
      </c>
      <c r="AC41" s="6">
        <f t="shared" si="24"/>
        <v>5.5283333333333333</v>
      </c>
      <c r="AD41" s="6">
        <f t="shared" si="25"/>
        <v>-2.7749999999999999</v>
      </c>
      <c r="AE41" s="6">
        <f t="shared" si="33"/>
        <v>3.7199999999999998</v>
      </c>
      <c r="AF41" s="6">
        <f t="shared" si="26"/>
        <v>0.96666666666666645</v>
      </c>
      <c r="AG41" s="6">
        <f t="shared" si="27"/>
        <v>-6.4133333333333331</v>
      </c>
      <c r="AH41" s="6">
        <f t="shared" si="28"/>
        <v>-1.0688888888888888</v>
      </c>
      <c r="AI41" s="6">
        <f t="shared" si="29"/>
        <v>30.562469444444446</v>
      </c>
      <c r="AJ41" s="7">
        <f t="shared" si="30"/>
        <v>1.1425234567901232</v>
      </c>
      <c r="AK41" s="3">
        <v>1</v>
      </c>
      <c r="AL41" s="3">
        <v>0</v>
      </c>
      <c r="AM41" s="3">
        <v>5</v>
      </c>
      <c r="AN41" s="3">
        <v>743.5</v>
      </c>
      <c r="AO41" s="3">
        <v>0</v>
      </c>
      <c r="AP41" s="3">
        <v>29</v>
      </c>
      <c r="AQ41" s="3">
        <v>63.545999999999999</v>
      </c>
      <c r="AR41" s="3">
        <v>64</v>
      </c>
      <c r="AS41" s="3">
        <v>35</v>
      </c>
      <c r="AT41" s="3">
        <v>743.5</v>
      </c>
      <c r="AU41" s="3">
        <v>1.9</v>
      </c>
      <c r="AV41" s="3">
        <v>0.128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16</v>
      </c>
      <c r="BE41" s="3">
        <v>32.06</v>
      </c>
      <c r="BF41" s="3">
        <v>32</v>
      </c>
      <c r="BG41" s="3">
        <v>16</v>
      </c>
      <c r="BH41" s="3">
        <v>999.3</v>
      </c>
      <c r="BI41" s="3">
        <v>2.5</v>
      </c>
      <c r="BJ41" s="3">
        <v>0.127</v>
      </c>
      <c r="BK41" s="3">
        <v>1</v>
      </c>
      <c r="BL41" s="3">
        <v>29</v>
      </c>
      <c r="BM41" s="3">
        <v>63.545999999999999</v>
      </c>
      <c r="BN41" s="3">
        <v>64</v>
      </c>
      <c r="BO41" s="3">
        <v>35</v>
      </c>
      <c r="BP41" s="3">
        <v>140</v>
      </c>
      <c r="BQ41" s="11">
        <v>385</v>
      </c>
      <c r="BR41" s="11">
        <v>13.1</v>
      </c>
      <c r="BS41" s="11">
        <v>0.65876000000000001</v>
      </c>
      <c r="BT41" s="10">
        <v>0.67778309654578495</v>
      </c>
    </row>
    <row r="42" spans="1:72" ht="18.75" x14ac:dyDescent="0.3">
      <c r="A42" s="3">
        <v>41</v>
      </c>
      <c r="B42" s="4" t="s">
        <v>90</v>
      </c>
      <c r="C42" s="3">
        <v>1.4999999999999999E-4</v>
      </c>
      <c r="D42" s="5">
        <v>159.60900000000001</v>
      </c>
      <c r="E42" s="5">
        <v>1</v>
      </c>
      <c r="F42" s="5">
        <v>6</v>
      </c>
      <c r="G42" s="6">
        <v>4</v>
      </c>
      <c r="H42" s="5">
        <v>1.9</v>
      </c>
      <c r="I42" s="5">
        <v>6.02</v>
      </c>
      <c r="J42" s="5">
        <f t="shared" si="31"/>
        <v>13.76</v>
      </c>
      <c r="K42" s="6">
        <f t="shared" si="16"/>
        <v>21.68</v>
      </c>
      <c r="L42" s="5">
        <v>2</v>
      </c>
      <c r="M42" s="5">
        <v>29</v>
      </c>
      <c r="N42" s="5">
        <v>2</v>
      </c>
      <c r="O42" s="5">
        <v>4</v>
      </c>
      <c r="P42" s="6">
        <f t="shared" si="17"/>
        <v>13.5</v>
      </c>
      <c r="Q42" s="6">
        <f t="shared" si="18"/>
        <v>0.25</v>
      </c>
      <c r="R42" s="6">
        <v>2</v>
      </c>
      <c r="S42" s="6">
        <f t="shared" si="19"/>
        <v>3.375</v>
      </c>
      <c r="T42" s="6">
        <f t="shared" si="20"/>
        <v>3.375</v>
      </c>
      <c r="U42" s="6">
        <v>16</v>
      </c>
      <c r="V42" s="6">
        <v>3</v>
      </c>
      <c r="W42" s="6">
        <v>6</v>
      </c>
      <c r="X42" s="6">
        <v>2</v>
      </c>
      <c r="Y42" s="6">
        <f t="shared" si="21"/>
        <v>1.6666666666666667</v>
      </c>
      <c r="Z42" s="6">
        <f t="shared" si="22"/>
        <v>0.5</v>
      </c>
      <c r="AA42" s="6">
        <f t="shared" si="32"/>
        <v>1.32</v>
      </c>
      <c r="AB42" s="6">
        <f t="shared" si="23"/>
        <v>0.83333333333333337</v>
      </c>
      <c r="AC42" s="6">
        <f t="shared" si="24"/>
        <v>5.5283333333333333</v>
      </c>
      <c r="AD42" s="6">
        <f t="shared" si="25"/>
        <v>-2.7749999999999999</v>
      </c>
      <c r="AE42" s="6">
        <f t="shared" si="33"/>
        <v>3.7199999999999998</v>
      </c>
      <c r="AF42" s="6">
        <f t="shared" si="26"/>
        <v>0.96666666666666645</v>
      </c>
      <c r="AG42" s="6">
        <f t="shared" si="27"/>
        <v>-6.4133333333333331</v>
      </c>
      <c r="AH42" s="6">
        <f t="shared" si="28"/>
        <v>-1.0688888888888888</v>
      </c>
      <c r="AI42" s="6">
        <f t="shared" si="29"/>
        <v>30.562469444444446</v>
      </c>
      <c r="AJ42" s="7">
        <f t="shared" si="30"/>
        <v>1.1425234567901232</v>
      </c>
      <c r="AK42" s="3">
        <v>1</v>
      </c>
      <c r="AL42" s="3">
        <v>0</v>
      </c>
      <c r="AM42" s="3">
        <v>5</v>
      </c>
      <c r="AN42" s="3">
        <v>743.5</v>
      </c>
      <c r="AO42" s="3">
        <v>0</v>
      </c>
      <c r="AP42" s="3">
        <v>29</v>
      </c>
      <c r="AQ42" s="3">
        <v>63.545999999999999</v>
      </c>
      <c r="AR42" s="3">
        <v>64</v>
      </c>
      <c r="AS42" s="3">
        <v>35</v>
      </c>
      <c r="AT42" s="3">
        <v>743.5</v>
      </c>
      <c r="AU42" s="3">
        <v>1.9</v>
      </c>
      <c r="AV42" s="3">
        <v>0.128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16</v>
      </c>
      <c r="BE42" s="3">
        <v>32.06</v>
      </c>
      <c r="BF42" s="3">
        <v>32</v>
      </c>
      <c r="BG42" s="3">
        <v>16</v>
      </c>
      <c r="BH42" s="3">
        <v>999.3</v>
      </c>
      <c r="BI42" s="3">
        <v>2.5</v>
      </c>
      <c r="BJ42" s="3">
        <v>0.127</v>
      </c>
      <c r="BK42" s="3">
        <v>1</v>
      </c>
      <c r="BL42" s="3">
        <v>29</v>
      </c>
      <c r="BM42" s="3">
        <v>63.545999999999999</v>
      </c>
      <c r="BN42" s="3">
        <v>64</v>
      </c>
      <c r="BO42" s="3">
        <v>35</v>
      </c>
      <c r="BP42" s="3">
        <v>140</v>
      </c>
      <c r="BQ42" s="11">
        <v>385</v>
      </c>
      <c r="BR42" s="11">
        <v>13.1</v>
      </c>
      <c r="BS42" s="11">
        <v>0.65876000000000001</v>
      </c>
      <c r="BT42" s="10">
        <v>0.454004875928888</v>
      </c>
    </row>
    <row r="43" spans="1:72" ht="18.75" x14ac:dyDescent="0.3">
      <c r="A43" s="3">
        <v>42</v>
      </c>
      <c r="B43" s="4" t="s">
        <v>90</v>
      </c>
      <c r="C43" s="3">
        <v>1.8000000000000001E-4</v>
      </c>
      <c r="D43" s="5">
        <v>159.60900000000001</v>
      </c>
      <c r="E43" s="5">
        <v>1</v>
      </c>
      <c r="F43" s="5">
        <v>6</v>
      </c>
      <c r="G43" s="6">
        <v>4</v>
      </c>
      <c r="H43" s="5">
        <v>1.9</v>
      </c>
      <c r="I43" s="5">
        <v>6.02</v>
      </c>
      <c r="J43" s="5">
        <f t="shared" si="31"/>
        <v>13.76</v>
      </c>
      <c r="K43" s="6">
        <f t="shared" si="16"/>
        <v>21.68</v>
      </c>
      <c r="L43" s="5">
        <v>2</v>
      </c>
      <c r="M43" s="5">
        <v>29</v>
      </c>
      <c r="N43" s="5">
        <v>2</v>
      </c>
      <c r="O43" s="5">
        <v>4</v>
      </c>
      <c r="P43" s="6">
        <f t="shared" si="17"/>
        <v>13.5</v>
      </c>
      <c r="Q43" s="6">
        <f t="shared" si="18"/>
        <v>0.25</v>
      </c>
      <c r="R43" s="6">
        <v>2</v>
      </c>
      <c r="S43" s="6">
        <f t="shared" si="19"/>
        <v>3.375</v>
      </c>
      <c r="T43" s="6">
        <f t="shared" si="20"/>
        <v>3.375</v>
      </c>
      <c r="U43" s="6">
        <v>16</v>
      </c>
      <c r="V43" s="6">
        <v>3</v>
      </c>
      <c r="W43" s="6">
        <v>6</v>
      </c>
      <c r="X43" s="6">
        <v>2</v>
      </c>
      <c r="Y43" s="6">
        <f t="shared" si="21"/>
        <v>1.6666666666666667</v>
      </c>
      <c r="Z43" s="6">
        <f t="shared" si="22"/>
        <v>0.5</v>
      </c>
      <c r="AA43" s="6">
        <f t="shared" si="32"/>
        <v>1.32</v>
      </c>
      <c r="AB43" s="6">
        <f t="shared" si="23"/>
        <v>0.83333333333333337</v>
      </c>
      <c r="AC43" s="6">
        <f t="shared" si="24"/>
        <v>5.5283333333333333</v>
      </c>
      <c r="AD43" s="6">
        <f t="shared" si="25"/>
        <v>-2.7749999999999999</v>
      </c>
      <c r="AE43" s="6">
        <f t="shared" si="33"/>
        <v>3.7199999999999998</v>
      </c>
      <c r="AF43" s="6">
        <f t="shared" si="26"/>
        <v>0.96666666666666645</v>
      </c>
      <c r="AG43" s="6">
        <f t="shared" si="27"/>
        <v>-6.4133333333333331</v>
      </c>
      <c r="AH43" s="6">
        <f t="shared" si="28"/>
        <v>-1.0688888888888888</v>
      </c>
      <c r="AI43" s="6">
        <f t="shared" si="29"/>
        <v>30.562469444444446</v>
      </c>
      <c r="AJ43" s="7">
        <f t="shared" si="30"/>
        <v>1.1425234567901232</v>
      </c>
      <c r="AK43" s="3">
        <v>1</v>
      </c>
      <c r="AL43" s="3">
        <v>0</v>
      </c>
      <c r="AM43" s="3">
        <v>5</v>
      </c>
      <c r="AN43" s="3">
        <v>743.5</v>
      </c>
      <c r="AO43" s="3">
        <v>0</v>
      </c>
      <c r="AP43" s="3">
        <v>29</v>
      </c>
      <c r="AQ43" s="3">
        <v>63.545999999999999</v>
      </c>
      <c r="AR43" s="3">
        <v>64</v>
      </c>
      <c r="AS43" s="3">
        <v>35</v>
      </c>
      <c r="AT43" s="3">
        <v>743.5</v>
      </c>
      <c r="AU43" s="3">
        <v>1.9</v>
      </c>
      <c r="AV43" s="3">
        <v>0.128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16</v>
      </c>
      <c r="BE43" s="3">
        <v>32.06</v>
      </c>
      <c r="BF43" s="3">
        <v>32</v>
      </c>
      <c r="BG43" s="3">
        <v>16</v>
      </c>
      <c r="BH43" s="3">
        <v>999.3</v>
      </c>
      <c r="BI43" s="3">
        <v>2.5</v>
      </c>
      <c r="BJ43" s="3">
        <v>0.127</v>
      </c>
      <c r="BK43" s="3">
        <v>1</v>
      </c>
      <c r="BL43" s="3">
        <v>29</v>
      </c>
      <c r="BM43" s="3">
        <v>63.545999999999999</v>
      </c>
      <c r="BN43" s="3">
        <v>64</v>
      </c>
      <c r="BO43" s="3">
        <v>35</v>
      </c>
      <c r="BP43" s="3">
        <v>140</v>
      </c>
      <c r="BQ43" s="11">
        <v>385</v>
      </c>
      <c r="BR43" s="11">
        <v>13.1</v>
      </c>
      <c r="BS43" s="11">
        <v>0.65876000000000001</v>
      </c>
      <c r="BT43" s="10">
        <v>0.20837686625521101</v>
      </c>
    </row>
    <row r="44" spans="1:72" ht="18.75" x14ac:dyDescent="0.3">
      <c r="A44" s="3">
        <v>43</v>
      </c>
      <c r="B44" s="4" t="s">
        <v>90</v>
      </c>
      <c r="C44" s="3">
        <v>2.1000000000000001E-4</v>
      </c>
      <c r="D44" s="5">
        <v>159.60900000000001</v>
      </c>
      <c r="E44" s="5">
        <v>1</v>
      </c>
      <c r="F44" s="5">
        <v>6</v>
      </c>
      <c r="G44" s="6">
        <v>4</v>
      </c>
      <c r="H44" s="5">
        <v>1.9</v>
      </c>
      <c r="I44" s="5">
        <v>6.02</v>
      </c>
      <c r="J44" s="5">
        <f t="shared" si="31"/>
        <v>13.76</v>
      </c>
      <c r="K44" s="6">
        <f t="shared" si="16"/>
        <v>21.68</v>
      </c>
      <c r="L44" s="5">
        <v>2</v>
      </c>
      <c r="M44" s="5">
        <v>29</v>
      </c>
      <c r="N44" s="5">
        <v>2</v>
      </c>
      <c r="O44" s="5">
        <v>4</v>
      </c>
      <c r="P44" s="6">
        <f t="shared" si="17"/>
        <v>13.5</v>
      </c>
      <c r="Q44" s="6">
        <f t="shared" si="18"/>
        <v>0.25</v>
      </c>
      <c r="R44" s="6">
        <v>2</v>
      </c>
      <c r="S44" s="6">
        <f t="shared" si="19"/>
        <v>3.375</v>
      </c>
      <c r="T44" s="6">
        <f t="shared" si="20"/>
        <v>3.375</v>
      </c>
      <c r="U44" s="6">
        <v>16</v>
      </c>
      <c r="V44" s="6">
        <v>3</v>
      </c>
      <c r="W44" s="6">
        <v>6</v>
      </c>
      <c r="X44" s="6">
        <v>2</v>
      </c>
      <c r="Y44" s="6">
        <f t="shared" si="21"/>
        <v>1.6666666666666667</v>
      </c>
      <c r="Z44" s="6">
        <f t="shared" si="22"/>
        <v>0.5</v>
      </c>
      <c r="AA44" s="6">
        <f t="shared" si="32"/>
        <v>1.32</v>
      </c>
      <c r="AB44" s="6">
        <f t="shared" si="23"/>
        <v>0.83333333333333337</v>
      </c>
      <c r="AC44" s="6">
        <f t="shared" si="24"/>
        <v>5.5283333333333333</v>
      </c>
      <c r="AD44" s="6">
        <f t="shared" si="25"/>
        <v>-2.7749999999999999</v>
      </c>
      <c r="AE44" s="6">
        <f t="shared" si="33"/>
        <v>3.7199999999999998</v>
      </c>
      <c r="AF44" s="6">
        <f t="shared" si="26"/>
        <v>0.96666666666666645</v>
      </c>
      <c r="AG44" s="6">
        <f t="shared" si="27"/>
        <v>-6.4133333333333331</v>
      </c>
      <c r="AH44" s="6">
        <f t="shared" si="28"/>
        <v>-1.0688888888888888</v>
      </c>
      <c r="AI44" s="6">
        <f t="shared" si="29"/>
        <v>30.562469444444446</v>
      </c>
      <c r="AJ44" s="7">
        <f t="shared" si="30"/>
        <v>1.1425234567901232</v>
      </c>
      <c r="AK44" s="3">
        <v>1</v>
      </c>
      <c r="AL44" s="3">
        <v>0</v>
      </c>
      <c r="AM44" s="3">
        <v>5</v>
      </c>
      <c r="AN44" s="3">
        <v>743.5</v>
      </c>
      <c r="AO44" s="3">
        <v>0</v>
      </c>
      <c r="AP44" s="3">
        <v>29</v>
      </c>
      <c r="AQ44" s="3">
        <v>63.545999999999999</v>
      </c>
      <c r="AR44" s="3">
        <v>64</v>
      </c>
      <c r="AS44" s="3">
        <v>35</v>
      </c>
      <c r="AT44" s="3">
        <v>743.5</v>
      </c>
      <c r="AU44" s="3">
        <v>1.9</v>
      </c>
      <c r="AV44" s="3">
        <v>0.128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16</v>
      </c>
      <c r="BE44" s="3">
        <v>32.06</v>
      </c>
      <c r="BF44" s="3">
        <v>32</v>
      </c>
      <c r="BG44" s="3">
        <v>16</v>
      </c>
      <c r="BH44" s="3">
        <v>999.3</v>
      </c>
      <c r="BI44" s="3">
        <v>2.5</v>
      </c>
      <c r="BJ44" s="3">
        <v>0.127</v>
      </c>
      <c r="BK44" s="3">
        <v>1</v>
      </c>
      <c r="BL44" s="3">
        <v>29</v>
      </c>
      <c r="BM44" s="3">
        <v>63.545999999999999</v>
      </c>
      <c r="BN44" s="3">
        <v>64</v>
      </c>
      <c r="BO44" s="3">
        <v>35</v>
      </c>
      <c r="BP44" s="3">
        <v>140</v>
      </c>
      <c r="BQ44" s="11">
        <v>385</v>
      </c>
      <c r="BR44" s="11">
        <v>13.1</v>
      </c>
      <c r="BS44" s="11">
        <v>0.65876000000000001</v>
      </c>
      <c r="BT44" s="10">
        <v>8.8077977908009003E-2</v>
      </c>
    </row>
    <row r="45" spans="1:72" ht="18.75" x14ac:dyDescent="0.3">
      <c r="A45" s="3">
        <v>44</v>
      </c>
      <c r="B45" s="4" t="s">
        <v>90</v>
      </c>
      <c r="C45" s="3">
        <v>2.4000000000000001E-4</v>
      </c>
      <c r="D45" s="5">
        <v>159.60900000000001</v>
      </c>
      <c r="E45" s="5">
        <v>1</v>
      </c>
      <c r="F45" s="5">
        <v>6</v>
      </c>
      <c r="G45" s="6">
        <v>4</v>
      </c>
      <c r="H45" s="5">
        <v>1.9</v>
      </c>
      <c r="I45" s="5">
        <v>6.02</v>
      </c>
      <c r="J45" s="5">
        <f t="shared" si="31"/>
        <v>13.76</v>
      </c>
      <c r="K45" s="6">
        <f t="shared" si="16"/>
        <v>21.68</v>
      </c>
      <c r="L45" s="5">
        <v>2</v>
      </c>
      <c r="M45" s="5">
        <v>29</v>
      </c>
      <c r="N45" s="5">
        <v>2</v>
      </c>
      <c r="O45" s="5">
        <v>4</v>
      </c>
      <c r="P45" s="6">
        <f t="shared" si="17"/>
        <v>13.5</v>
      </c>
      <c r="Q45" s="6">
        <f t="shared" si="18"/>
        <v>0.25</v>
      </c>
      <c r="R45" s="6">
        <v>2</v>
      </c>
      <c r="S45" s="6">
        <f t="shared" si="19"/>
        <v>3.375</v>
      </c>
      <c r="T45" s="6">
        <f t="shared" si="20"/>
        <v>3.375</v>
      </c>
      <c r="U45" s="6">
        <v>16</v>
      </c>
      <c r="V45" s="6">
        <v>3</v>
      </c>
      <c r="W45" s="6">
        <v>6</v>
      </c>
      <c r="X45" s="6">
        <v>2</v>
      </c>
      <c r="Y45" s="6">
        <f t="shared" si="21"/>
        <v>1.6666666666666667</v>
      </c>
      <c r="Z45" s="6">
        <f t="shared" si="22"/>
        <v>0.5</v>
      </c>
      <c r="AA45" s="6">
        <f t="shared" si="32"/>
        <v>1.32</v>
      </c>
      <c r="AB45" s="6">
        <f t="shared" si="23"/>
        <v>0.83333333333333337</v>
      </c>
      <c r="AC45" s="6">
        <f t="shared" si="24"/>
        <v>5.5283333333333333</v>
      </c>
      <c r="AD45" s="6">
        <f t="shared" si="25"/>
        <v>-2.7749999999999999</v>
      </c>
      <c r="AE45" s="6">
        <f t="shared" si="33"/>
        <v>3.7199999999999998</v>
      </c>
      <c r="AF45" s="6">
        <f t="shared" si="26"/>
        <v>0.96666666666666645</v>
      </c>
      <c r="AG45" s="6">
        <f t="shared" si="27"/>
        <v>-6.4133333333333331</v>
      </c>
      <c r="AH45" s="6">
        <f t="shared" si="28"/>
        <v>-1.0688888888888888</v>
      </c>
      <c r="AI45" s="6">
        <f t="shared" si="29"/>
        <v>30.562469444444446</v>
      </c>
      <c r="AJ45" s="7">
        <f t="shared" si="30"/>
        <v>1.1425234567901232</v>
      </c>
      <c r="AK45" s="3">
        <v>1</v>
      </c>
      <c r="AL45" s="3">
        <v>0</v>
      </c>
      <c r="AM45" s="3">
        <v>5</v>
      </c>
      <c r="AN45" s="3">
        <v>743.5</v>
      </c>
      <c r="AO45" s="3">
        <v>0</v>
      </c>
      <c r="AP45" s="3">
        <v>29</v>
      </c>
      <c r="AQ45" s="3">
        <v>63.545999999999999</v>
      </c>
      <c r="AR45" s="3">
        <v>64</v>
      </c>
      <c r="AS45" s="3">
        <v>35</v>
      </c>
      <c r="AT45" s="3">
        <v>743.5</v>
      </c>
      <c r="AU45" s="3">
        <v>1.9</v>
      </c>
      <c r="AV45" s="3">
        <v>0.128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16</v>
      </c>
      <c r="BE45" s="3">
        <v>32.06</v>
      </c>
      <c r="BF45" s="3">
        <v>32</v>
      </c>
      <c r="BG45" s="3">
        <v>16</v>
      </c>
      <c r="BH45" s="3">
        <v>999.3</v>
      </c>
      <c r="BI45" s="3">
        <v>2.5</v>
      </c>
      <c r="BJ45" s="3">
        <v>0.127</v>
      </c>
      <c r="BK45" s="3">
        <v>1</v>
      </c>
      <c r="BL45" s="3">
        <v>29</v>
      </c>
      <c r="BM45" s="3">
        <v>63.545999999999999</v>
      </c>
      <c r="BN45" s="3">
        <v>64</v>
      </c>
      <c r="BO45" s="3">
        <v>35</v>
      </c>
      <c r="BP45" s="3">
        <v>140</v>
      </c>
      <c r="BQ45" s="11">
        <v>385</v>
      </c>
      <c r="BR45" s="11">
        <v>13.1</v>
      </c>
      <c r="BS45" s="11">
        <v>0.65876000000000001</v>
      </c>
      <c r="BT45" s="10">
        <v>3.2699565370935997E-2</v>
      </c>
    </row>
    <row r="46" spans="1:72" ht="18.75" x14ac:dyDescent="0.3">
      <c r="A46" s="3">
        <v>45</v>
      </c>
      <c r="B46" s="4" t="s">
        <v>90</v>
      </c>
      <c r="C46" s="3">
        <v>2.7E-4</v>
      </c>
      <c r="D46" s="5">
        <v>159.60900000000001</v>
      </c>
      <c r="E46" s="5">
        <v>1</v>
      </c>
      <c r="F46" s="5">
        <v>6</v>
      </c>
      <c r="G46" s="6">
        <v>4</v>
      </c>
      <c r="H46" s="5">
        <v>1.9</v>
      </c>
      <c r="I46" s="5">
        <v>6.02</v>
      </c>
      <c r="J46" s="5">
        <f t="shared" si="31"/>
        <v>13.76</v>
      </c>
      <c r="K46" s="6">
        <f t="shared" si="16"/>
        <v>21.68</v>
      </c>
      <c r="L46" s="5">
        <v>2</v>
      </c>
      <c r="M46" s="5">
        <v>29</v>
      </c>
      <c r="N46" s="5">
        <v>2</v>
      </c>
      <c r="O46" s="5">
        <v>4</v>
      </c>
      <c r="P46" s="6">
        <f t="shared" si="17"/>
        <v>13.5</v>
      </c>
      <c r="Q46" s="6">
        <f t="shared" si="18"/>
        <v>0.25</v>
      </c>
      <c r="R46" s="6">
        <v>2</v>
      </c>
      <c r="S46" s="6">
        <f t="shared" si="19"/>
        <v>3.375</v>
      </c>
      <c r="T46" s="6">
        <f t="shared" si="20"/>
        <v>3.375</v>
      </c>
      <c r="U46" s="6">
        <v>16</v>
      </c>
      <c r="V46" s="6">
        <v>3</v>
      </c>
      <c r="W46" s="6">
        <v>6</v>
      </c>
      <c r="X46" s="6">
        <v>2</v>
      </c>
      <c r="Y46" s="6">
        <f t="shared" si="21"/>
        <v>1.6666666666666667</v>
      </c>
      <c r="Z46" s="6">
        <f t="shared" si="22"/>
        <v>0.5</v>
      </c>
      <c r="AA46" s="6">
        <f t="shared" si="32"/>
        <v>1.32</v>
      </c>
      <c r="AB46" s="6">
        <f t="shared" si="23"/>
        <v>0.83333333333333337</v>
      </c>
      <c r="AC46" s="6">
        <f t="shared" si="24"/>
        <v>5.5283333333333333</v>
      </c>
      <c r="AD46" s="6">
        <f t="shared" si="25"/>
        <v>-2.7749999999999999</v>
      </c>
      <c r="AE46" s="6">
        <f t="shared" si="33"/>
        <v>3.7199999999999998</v>
      </c>
      <c r="AF46" s="6">
        <f t="shared" si="26"/>
        <v>0.96666666666666645</v>
      </c>
      <c r="AG46" s="6">
        <f t="shared" si="27"/>
        <v>-6.4133333333333331</v>
      </c>
      <c r="AH46" s="6">
        <f t="shared" si="28"/>
        <v>-1.0688888888888888</v>
      </c>
      <c r="AI46" s="6">
        <f t="shared" si="29"/>
        <v>30.562469444444446</v>
      </c>
      <c r="AJ46" s="7">
        <f t="shared" si="30"/>
        <v>1.1425234567901232</v>
      </c>
      <c r="AK46" s="3">
        <v>1</v>
      </c>
      <c r="AL46" s="3">
        <v>0</v>
      </c>
      <c r="AM46" s="3">
        <v>5</v>
      </c>
      <c r="AN46" s="3">
        <v>743.5</v>
      </c>
      <c r="AO46" s="3">
        <v>0</v>
      </c>
      <c r="AP46" s="3">
        <v>29</v>
      </c>
      <c r="AQ46" s="3">
        <v>63.545999999999999</v>
      </c>
      <c r="AR46" s="3">
        <v>64</v>
      </c>
      <c r="AS46" s="3">
        <v>35</v>
      </c>
      <c r="AT46" s="3">
        <v>743.5</v>
      </c>
      <c r="AU46" s="3">
        <v>1.9</v>
      </c>
      <c r="AV46" s="3">
        <v>0.128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16</v>
      </c>
      <c r="BE46" s="3">
        <v>32.06</v>
      </c>
      <c r="BF46" s="3">
        <v>32</v>
      </c>
      <c r="BG46" s="3">
        <v>16</v>
      </c>
      <c r="BH46" s="3">
        <v>999.3</v>
      </c>
      <c r="BI46" s="3">
        <v>2.5</v>
      </c>
      <c r="BJ46" s="3">
        <v>0.127</v>
      </c>
      <c r="BK46" s="3">
        <v>1</v>
      </c>
      <c r="BL46" s="3">
        <v>29</v>
      </c>
      <c r="BM46" s="3">
        <v>63.545999999999999</v>
      </c>
      <c r="BN46" s="3">
        <v>64</v>
      </c>
      <c r="BO46" s="3">
        <v>35</v>
      </c>
      <c r="BP46" s="3">
        <v>140</v>
      </c>
      <c r="BQ46" s="11">
        <v>385</v>
      </c>
      <c r="BR46" s="11">
        <v>13.1</v>
      </c>
      <c r="BS46" s="11">
        <v>0.65876000000000001</v>
      </c>
      <c r="BT46" s="10">
        <v>1.02362120942452E-3</v>
      </c>
    </row>
    <row r="47" spans="1:72" ht="18.75" x14ac:dyDescent="0.25">
      <c r="A47" s="3">
        <v>46</v>
      </c>
      <c r="B47" s="4" t="s">
        <v>92</v>
      </c>
      <c r="C47" s="3">
        <v>1E-4</v>
      </c>
      <c r="D47" s="5">
        <v>58.44</v>
      </c>
      <c r="E47" s="5">
        <v>2</v>
      </c>
      <c r="F47" s="5">
        <v>3</v>
      </c>
      <c r="G47" s="6">
        <v>0</v>
      </c>
      <c r="H47" s="5">
        <v>1.91</v>
      </c>
      <c r="I47" s="5">
        <f t="shared" ref="I47:I55" si="34">3.16*2</f>
        <v>6.32</v>
      </c>
      <c r="J47" s="5">
        <v>0</v>
      </c>
      <c r="K47" s="6">
        <f t="shared" si="16"/>
        <v>8.23</v>
      </c>
      <c r="L47" s="5">
        <v>2</v>
      </c>
      <c r="M47" s="5">
        <v>28</v>
      </c>
      <c r="N47" s="5">
        <v>2</v>
      </c>
      <c r="O47" s="5">
        <v>4</v>
      </c>
      <c r="P47" s="6">
        <f t="shared" si="17"/>
        <v>13</v>
      </c>
      <c r="Q47" s="6">
        <f t="shared" si="18"/>
        <v>0.25</v>
      </c>
      <c r="R47" s="6">
        <v>2</v>
      </c>
      <c r="S47" s="6">
        <f t="shared" si="19"/>
        <v>3.25</v>
      </c>
      <c r="T47" s="6">
        <f t="shared" si="20"/>
        <v>3.25</v>
      </c>
      <c r="U47" s="6">
        <v>17</v>
      </c>
      <c r="V47" s="6">
        <v>3</v>
      </c>
      <c r="W47" s="6">
        <v>8</v>
      </c>
      <c r="X47" s="6">
        <v>1</v>
      </c>
      <c r="Y47" s="6">
        <f t="shared" si="21"/>
        <v>1.125</v>
      </c>
      <c r="Z47" s="6">
        <f t="shared" si="22"/>
        <v>0.5</v>
      </c>
      <c r="AA47" s="6">
        <v>0</v>
      </c>
      <c r="AB47" s="6">
        <f t="shared" si="23"/>
        <v>0.5625</v>
      </c>
      <c r="AC47" s="6">
        <f t="shared" si="24"/>
        <v>3.8125</v>
      </c>
      <c r="AD47" s="6">
        <f t="shared" si="25"/>
        <v>-2.65</v>
      </c>
      <c r="AE47" s="6">
        <v>0</v>
      </c>
      <c r="AF47" s="6">
        <f t="shared" si="26"/>
        <v>1.8374999999999999</v>
      </c>
      <c r="AG47" s="6">
        <f t="shared" si="27"/>
        <v>3.6749999999999998</v>
      </c>
      <c r="AH47" s="6">
        <f t="shared" si="28"/>
        <v>1.2249999999999999</v>
      </c>
      <c r="AI47" s="6">
        <f t="shared" si="29"/>
        <v>14.53515625</v>
      </c>
      <c r="AJ47" s="7">
        <f t="shared" si="30"/>
        <v>1.5006249999999997</v>
      </c>
      <c r="AK47" s="3">
        <v>1</v>
      </c>
      <c r="AL47" s="3">
        <v>0</v>
      </c>
      <c r="AM47" s="3">
        <v>2</v>
      </c>
      <c r="AN47" s="3">
        <v>735</v>
      </c>
      <c r="AO47" s="3">
        <v>0</v>
      </c>
      <c r="AP47" s="3">
        <v>28</v>
      </c>
      <c r="AQ47" s="3">
        <v>58.693399999999997</v>
      </c>
      <c r="AR47" s="3">
        <v>59</v>
      </c>
      <c r="AS47" s="3">
        <v>31</v>
      </c>
      <c r="AT47" s="3">
        <v>735</v>
      </c>
      <c r="AU47" s="3">
        <v>1.8</v>
      </c>
      <c r="AV47" s="3">
        <v>0.124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17</v>
      </c>
      <c r="BE47" s="3">
        <v>35.450000000000003</v>
      </c>
      <c r="BF47" s="3">
        <v>35</v>
      </c>
      <c r="BG47" s="3">
        <v>18</v>
      </c>
      <c r="BH47" s="3">
        <v>1255.7</v>
      </c>
      <c r="BI47" s="3">
        <v>3</v>
      </c>
      <c r="BJ47" s="3">
        <v>0.127</v>
      </c>
      <c r="BK47" s="3">
        <v>1</v>
      </c>
      <c r="BL47" s="3">
        <v>28</v>
      </c>
      <c r="BM47" s="3">
        <v>58.693399999999997</v>
      </c>
      <c r="BN47" s="3">
        <v>59</v>
      </c>
      <c r="BO47" s="3">
        <v>31</v>
      </c>
      <c r="BP47" s="3">
        <v>163</v>
      </c>
      <c r="BQ47" s="3">
        <v>97.5</v>
      </c>
      <c r="BR47" s="3">
        <v>17.2</v>
      </c>
      <c r="BS47" s="3">
        <v>0.30409000000000003</v>
      </c>
      <c r="BT47" s="10">
        <v>0.88499401397487398</v>
      </c>
    </row>
    <row r="48" spans="1:72" ht="18.75" x14ac:dyDescent="0.25">
      <c r="A48" s="3">
        <v>47</v>
      </c>
      <c r="B48" s="4" t="s">
        <v>92</v>
      </c>
      <c r="C48" s="3">
        <v>2.0000000000000001E-4</v>
      </c>
      <c r="D48" s="5">
        <v>58.44</v>
      </c>
      <c r="E48" s="5">
        <v>2</v>
      </c>
      <c r="F48" s="5">
        <v>3</v>
      </c>
      <c r="G48" s="6">
        <v>0</v>
      </c>
      <c r="H48" s="5">
        <v>1.91</v>
      </c>
      <c r="I48" s="5">
        <f t="shared" si="34"/>
        <v>6.32</v>
      </c>
      <c r="J48" s="5">
        <v>0</v>
      </c>
      <c r="K48" s="6">
        <f t="shared" si="16"/>
        <v>8.23</v>
      </c>
      <c r="L48" s="5">
        <v>2</v>
      </c>
      <c r="M48" s="5">
        <v>28</v>
      </c>
      <c r="N48" s="5">
        <v>2</v>
      </c>
      <c r="O48" s="5">
        <v>4</v>
      </c>
      <c r="P48" s="6">
        <f t="shared" si="17"/>
        <v>13</v>
      </c>
      <c r="Q48" s="6">
        <f t="shared" si="18"/>
        <v>0.25</v>
      </c>
      <c r="R48" s="6">
        <v>2</v>
      </c>
      <c r="S48" s="6">
        <f t="shared" si="19"/>
        <v>3.25</v>
      </c>
      <c r="T48" s="6">
        <f t="shared" si="20"/>
        <v>3.25</v>
      </c>
      <c r="U48" s="6">
        <v>17</v>
      </c>
      <c r="V48" s="6">
        <v>3</v>
      </c>
      <c r="W48" s="6">
        <v>8</v>
      </c>
      <c r="X48" s="6">
        <v>1</v>
      </c>
      <c r="Y48" s="6">
        <f t="shared" si="21"/>
        <v>1.125</v>
      </c>
      <c r="Z48" s="6">
        <f t="shared" si="22"/>
        <v>0.5</v>
      </c>
      <c r="AA48" s="6">
        <v>0</v>
      </c>
      <c r="AB48" s="6">
        <f t="shared" si="23"/>
        <v>0.5625</v>
      </c>
      <c r="AC48" s="6">
        <f t="shared" si="24"/>
        <v>3.8125</v>
      </c>
      <c r="AD48" s="6">
        <f t="shared" si="25"/>
        <v>-2.65</v>
      </c>
      <c r="AE48" s="6">
        <v>0</v>
      </c>
      <c r="AF48" s="6">
        <f t="shared" si="26"/>
        <v>1.8374999999999999</v>
      </c>
      <c r="AG48" s="6">
        <f t="shared" si="27"/>
        <v>3.6749999999999998</v>
      </c>
      <c r="AH48" s="6">
        <f t="shared" si="28"/>
        <v>1.2249999999999999</v>
      </c>
      <c r="AI48" s="6">
        <f t="shared" si="29"/>
        <v>14.53515625</v>
      </c>
      <c r="AJ48" s="7">
        <f t="shared" si="30"/>
        <v>1.5006249999999997</v>
      </c>
      <c r="AK48" s="3">
        <v>1</v>
      </c>
      <c r="AL48" s="3">
        <v>0</v>
      </c>
      <c r="AM48" s="3">
        <v>2</v>
      </c>
      <c r="AN48" s="3">
        <v>735</v>
      </c>
      <c r="AO48" s="3">
        <v>0</v>
      </c>
      <c r="AP48" s="3">
        <v>28</v>
      </c>
      <c r="AQ48" s="3">
        <v>58.693399999999997</v>
      </c>
      <c r="AR48" s="3">
        <v>59</v>
      </c>
      <c r="AS48" s="3">
        <v>31</v>
      </c>
      <c r="AT48" s="3">
        <v>735</v>
      </c>
      <c r="AU48" s="3">
        <v>1.8</v>
      </c>
      <c r="AV48" s="3">
        <v>0.124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17</v>
      </c>
      <c r="BE48" s="3">
        <v>35.450000000000003</v>
      </c>
      <c r="BF48" s="3">
        <v>35</v>
      </c>
      <c r="BG48" s="3">
        <v>18</v>
      </c>
      <c r="BH48" s="3">
        <v>1255.7</v>
      </c>
      <c r="BI48" s="3">
        <v>3</v>
      </c>
      <c r="BJ48" s="3">
        <v>0.127</v>
      </c>
      <c r="BK48" s="3">
        <v>1</v>
      </c>
      <c r="BL48" s="3">
        <v>28</v>
      </c>
      <c r="BM48" s="3">
        <v>58.693399999999997</v>
      </c>
      <c r="BN48" s="3">
        <v>59</v>
      </c>
      <c r="BO48" s="3">
        <v>31</v>
      </c>
      <c r="BP48" s="3">
        <v>163</v>
      </c>
      <c r="BQ48" s="3">
        <v>97.5</v>
      </c>
      <c r="BR48" s="3">
        <v>17.2</v>
      </c>
      <c r="BS48" s="3">
        <v>0.30409000000000003</v>
      </c>
      <c r="BT48" s="10">
        <v>0.75784577125596098</v>
      </c>
    </row>
    <row r="49" spans="1:72" ht="18.75" x14ac:dyDescent="0.25">
      <c r="A49" s="3">
        <v>48</v>
      </c>
      <c r="B49" s="4" t="s">
        <v>93</v>
      </c>
      <c r="C49" s="3">
        <v>2.9999999999999997E-4</v>
      </c>
      <c r="D49" s="5">
        <v>58.44</v>
      </c>
      <c r="E49" s="5">
        <v>2</v>
      </c>
      <c r="F49" s="5">
        <v>3</v>
      </c>
      <c r="G49" s="6">
        <v>0</v>
      </c>
      <c r="H49" s="5">
        <v>1.91</v>
      </c>
      <c r="I49" s="5">
        <f t="shared" si="34"/>
        <v>6.32</v>
      </c>
      <c r="J49" s="5">
        <v>0</v>
      </c>
      <c r="K49" s="6">
        <f t="shared" si="16"/>
        <v>8.23</v>
      </c>
      <c r="L49" s="5">
        <v>2</v>
      </c>
      <c r="M49" s="5">
        <v>28</v>
      </c>
      <c r="N49" s="5">
        <v>2</v>
      </c>
      <c r="O49" s="5">
        <v>4</v>
      </c>
      <c r="P49" s="6">
        <f t="shared" si="17"/>
        <v>13</v>
      </c>
      <c r="Q49" s="6">
        <f t="shared" si="18"/>
        <v>0.25</v>
      </c>
      <c r="R49" s="6">
        <v>2</v>
      </c>
      <c r="S49" s="6">
        <f t="shared" si="19"/>
        <v>3.25</v>
      </c>
      <c r="T49" s="6">
        <f t="shared" si="20"/>
        <v>3.25</v>
      </c>
      <c r="U49" s="6">
        <v>17</v>
      </c>
      <c r="V49" s="6">
        <v>3</v>
      </c>
      <c r="W49" s="6">
        <v>8</v>
      </c>
      <c r="X49" s="6">
        <v>1</v>
      </c>
      <c r="Y49" s="6">
        <f t="shared" si="21"/>
        <v>1.125</v>
      </c>
      <c r="Z49" s="6">
        <f t="shared" si="22"/>
        <v>0.5</v>
      </c>
      <c r="AA49" s="6">
        <v>0</v>
      </c>
      <c r="AB49" s="6">
        <f t="shared" si="23"/>
        <v>0.5625</v>
      </c>
      <c r="AC49" s="6">
        <f t="shared" si="24"/>
        <v>3.8125</v>
      </c>
      <c r="AD49" s="6">
        <f t="shared" si="25"/>
        <v>-2.65</v>
      </c>
      <c r="AE49" s="6">
        <v>0</v>
      </c>
      <c r="AF49" s="6">
        <f t="shared" si="26"/>
        <v>1.8374999999999999</v>
      </c>
      <c r="AG49" s="6">
        <f t="shared" si="27"/>
        <v>3.6749999999999998</v>
      </c>
      <c r="AH49" s="6">
        <f t="shared" si="28"/>
        <v>1.2249999999999999</v>
      </c>
      <c r="AI49" s="6">
        <f t="shared" si="29"/>
        <v>14.53515625</v>
      </c>
      <c r="AJ49" s="7">
        <f t="shared" si="30"/>
        <v>1.5006249999999997</v>
      </c>
      <c r="AK49" s="3">
        <v>1</v>
      </c>
      <c r="AL49" s="3">
        <v>0</v>
      </c>
      <c r="AM49" s="3">
        <v>2</v>
      </c>
      <c r="AN49" s="3">
        <v>735</v>
      </c>
      <c r="AO49" s="3">
        <v>0</v>
      </c>
      <c r="AP49" s="3">
        <v>28</v>
      </c>
      <c r="AQ49" s="3">
        <v>58.693399999999997</v>
      </c>
      <c r="AR49" s="3">
        <v>59</v>
      </c>
      <c r="AS49" s="3">
        <v>31</v>
      </c>
      <c r="AT49" s="3">
        <v>735</v>
      </c>
      <c r="AU49" s="3">
        <v>1.8</v>
      </c>
      <c r="AV49" s="3">
        <v>0.124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17</v>
      </c>
      <c r="BE49" s="3">
        <v>35.450000000000003</v>
      </c>
      <c r="BF49" s="3">
        <v>35</v>
      </c>
      <c r="BG49" s="3">
        <v>18</v>
      </c>
      <c r="BH49" s="3">
        <v>1255.7</v>
      </c>
      <c r="BI49" s="3">
        <v>3</v>
      </c>
      <c r="BJ49" s="3">
        <v>0.127</v>
      </c>
      <c r="BK49" s="3">
        <v>1</v>
      </c>
      <c r="BL49" s="3">
        <v>28</v>
      </c>
      <c r="BM49" s="3">
        <v>58.693399999999997</v>
      </c>
      <c r="BN49" s="3">
        <v>59</v>
      </c>
      <c r="BO49" s="3">
        <v>31</v>
      </c>
      <c r="BP49" s="3">
        <v>163</v>
      </c>
      <c r="BQ49" s="3">
        <v>97.5</v>
      </c>
      <c r="BR49" s="3">
        <v>17.2</v>
      </c>
      <c r="BS49" s="3">
        <v>0.30409000000000003</v>
      </c>
      <c r="BT49" s="12">
        <v>0.64356070558027401</v>
      </c>
    </row>
    <row r="50" spans="1:72" ht="18.75" x14ac:dyDescent="0.25">
      <c r="A50" s="3">
        <v>49</v>
      </c>
      <c r="B50" s="4" t="s">
        <v>93</v>
      </c>
      <c r="C50" s="3">
        <v>4.0000000000000002E-4</v>
      </c>
      <c r="D50" s="5">
        <v>58.44</v>
      </c>
      <c r="E50" s="5">
        <v>2</v>
      </c>
      <c r="F50" s="5">
        <v>3</v>
      </c>
      <c r="G50" s="6">
        <v>0</v>
      </c>
      <c r="H50" s="5">
        <v>1.91</v>
      </c>
      <c r="I50" s="5">
        <f t="shared" si="34"/>
        <v>6.32</v>
      </c>
      <c r="J50" s="5">
        <v>0</v>
      </c>
      <c r="K50" s="6">
        <f t="shared" si="16"/>
        <v>8.23</v>
      </c>
      <c r="L50" s="5">
        <v>2</v>
      </c>
      <c r="M50" s="5">
        <v>28</v>
      </c>
      <c r="N50" s="5">
        <v>2</v>
      </c>
      <c r="O50" s="5">
        <v>4</v>
      </c>
      <c r="P50" s="6">
        <f t="shared" si="17"/>
        <v>13</v>
      </c>
      <c r="Q50" s="6">
        <f t="shared" si="18"/>
        <v>0.25</v>
      </c>
      <c r="R50" s="6">
        <v>2</v>
      </c>
      <c r="S50" s="6">
        <f t="shared" si="19"/>
        <v>3.25</v>
      </c>
      <c r="T50" s="6">
        <f t="shared" si="20"/>
        <v>3.25</v>
      </c>
      <c r="U50" s="6">
        <v>17</v>
      </c>
      <c r="V50" s="6">
        <v>3</v>
      </c>
      <c r="W50" s="6">
        <v>8</v>
      </c>
      <c r="X50" s="6">
        <v>1</v>
      </c>
      <c r="Y50" s="6">
        <f t="shared" si="21"/>
        <v>1.125</v>
      </c>
      <c r="Z50" s="6">
        <f t="shared" si="22"/>
        <v>0.5</v>
      </c>
      <c r="AA50" s="6">
        <v>0</v>
      </c>
      <c r="AB50" s="6">
        <f t="shared" si="23"/>
        <v>0.5625</v>
      </c>
      <c r="AC50" s="6">
        <f t="shared" si="24"/>
        <v>3.8125</v>
      </c>
      <c r="AD50" s="6">
        <f t="shared" si="25"/>
        <v>-2.65</v>
      </c>
      <c r="AE50" s="6">
        <v>0</v>
      </c>
      <c r="AF50" s="6">
        <f t="shared" si="26"/>
        <v>1.8374999999999999</v>
      </c>
      <c r="AG50" s="6">
        <f t="shared" si="27"/>
        <v>3.6749999999999998</v>
      </c>
      <c r="AH50" s="6">
        <f t="shared" si="28"/>
        <v>1.2249999999999999</v>
      </c>
      <c r="AI50" s="6">
        <f t="shared" si="29"/>
        <v>14.53515625</v>
      </c>
      <c r="AJ50" s="7">
        <f t="shared" si="30"/>
        <v>1.5006249999999997</v>
      </c>
      <c r="AK50" s="3">
        <v>1</v>
      </c>
      <c r="AL50" s="3">
        <v>0</v>
      </c>
      <c r="AM50" s="3">
        <v>2</v>
      </c>
      <c r="AN50" s="3">
        <v>735</v>
      </c>
      <c r="AO50" s="3">
        <v>0</v>
      </c>
      <c r="AP50" s="3">
        <v>28</v>
      </c>
      <c r="AQ50" s="3">
        <v>58.693399999999997</v>
      </c>
      <c r="AR50" s="3">
        <v>59</v>
      </c>
      <c r="AS50" s="3">
        <v>31</v>
      </c>
      <c r="AT50" s="3">
        <v>735</v>
      </c>
      <c r="AU50" s="3">
        <v>1.8</v>
      </c>
      <c r="AV50" s="3">
        <v>0.124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17</v>
      </c>
      <c r="BE50" s="3">
        <v>35.450000000000003</v>
      </c>
      <c r="BF50" s="3">
        <v>35</v>
      </c>
      <c r="BG50" s="3">
        <v>18</v>
      </c>
      <c r="BH50" s="3">
        <v>1255.7</v>
      </c>
      <c r="BI50" s="3">
        <v>3</v>
      </c>
      <c r="BJ50" s="3">
        <v>0.127</v>
      </c>
      <c r="BK50" s="3">
        <v>1</v>
      </c>
      <c r="BL50" s="3">
        <v>28</v>
      </c>
      <c r="BM50" s="3">
        <v>58.693399999999997</v>
      </c>
      <c r="BN50" s="3">
        <v>59</v>
      </c>
      <c r="BO50" s="3">
        <v>31</v>
      </c>
      <c r="BP50" s="3">
        <v>163</v>
      </c>
      <c r="BQ50" s="3">
        <v>97.5</v>
      </c>
      <c r="BR50" s="3">
        <v>17.2</v>
      </c>
      <c r="BS50" s="3">
        <v>0.30409000000000003</v>
      </c>
      <c r="BT50" s="12">
        <v>0.58789606513158399</v>
      </c>
    </row>
    <row r="51" spans="1:72" ht="18.75" x14ac:dyDescent="0.25">
      <c r="A51" s="3">
        <v>50</v>
      </c>
      <c r="B51" s="4" t="s">
        <v>93</v>
      </c>
      <c r="C51" s="3">
        <v>5.0000000000000001E-4</v>
      </c>
      <c r="D51" s="5">
        <v>58.44</v>
      </c>
      <c r="E51" s="5">
        <v>2</v>
      </c>
      <c r="F51" s="5">
        <v>3</v>
      </c>
      <c r="G51" s="6">
        <v>0</v>
      </c>
      <c r="H51" s="5">
        <v>1.91</v>
      </c>
      <c r="I51" s="5">
        <f t="shared" si="34"/>
        <v>6.32</v>
      </c>
      <c r="J51" s="5">
        <v>0</v>
      </c>
      <c r="K51" s="6">
        <f t="shared" si="16"/>
        <v>8.23</v>
      </c>
      <c r="L51" s="5">
        <v>2</v>
      </c>
      <c r="M51" s="5">
        <v>28</v>
      </c>
      <c r="N51" s="5">
        <v>2</v>
      </c>
      <c r="O51" s="5">
        <v>4</v>
      </c>
      <c r="P51" s="6">
        <f t="shared" si="17"/>
        <v>13</v>
      </c>
      <c r="Q51" s="6">
        <f t="shared" si="18"/>
        <v>0.25</v>
      </c>
      <c r="R51" s="6">
        <v>2</v>
      </c>
      <c r="S51" s="6">
        <f t="shared" si="19"/>
        <v>3.25</v>
      </c>
      <c r="T51" s="6">
        <f t="shared" si="20"/>
        <v>3.25</v>
      </c>
      <c r="U51" s="6">
        <v>17</v>
      </c>
      <c r="V51" s="6">
        <v>3</v>
      </c>
      <c r="W51" s="6">
        <v>8</v>
      </c>
      <c r="X51" s="6">
        <v>1</v>
      </c>
      <c r="Y51" s="6">
        <f t="shared" si="21"/>
        <v>1.125</v>
      </c>
      <c r="Z51" s="6">
        <f t="shared" si="22"/>
        <v>0.5</v>
      </c>
      <c r="AA51" s="6">
        <v>0</v>
      </c>
      <c r="AB51" s="6">
        <f t="shared" si="23"/>
        <v>0.5625</v>
      </c>
      <c r="AC51" s="6">
        <f t="shared" si="24"/>
        <v>3.8125</v>
      </c>
      <c r="AD51" s="6">
        <f t="shared" si="25"/>
        <v>-2.65</v>
      </c>
      <c r="AE51" s="6">
        <v>0</v>
      </c>
      <c r="AF51" s="6">
        <f t="shared" si="26"/>
        <v>1.8374999999999999</v>
      </c>
      <c r="AG51" s="6">
        <f t="shared" si="27"/>
        <v>3.6749999999999998</v>
      </c>
      <c r="AH51" s="6">
        <f t="shared" si="28"/>
        <v>1.2249999999999999</v>
      </c>
      <c r="AI51" s="6">
        <f t="shared" si="29"/>
        <v>14.53515625</v>
      </c>
      <c r="AJ51" s="7">
        <f t="shared" si="30"/>
        <v>1.5006249999999997</v>
      </c>
      <c r="AK51" s="3">
        <v>1</v>
      </c>
      <c r="AL51" s="3">
        <v>0</v>
      </c>
      <c r="AM51" s="3">
        <v>2</v>
      </c>
      <c r="AN51" s="3">
        <v>735</v>
      </c>
      <c r="AO51" s="3">
        <v>0</v>
      </c>
      <c r="AP51" s="3">
        <v>28</v>
      </c>
      <c r="AQ51" s="3">
        <v>58.693399999999997</v>
      </c>
      <c r="AR51" s="3">
        <v>59</v>
      </c>
      <c r="AS51" s="3">
        <v>31</v>
      </c>
      <c r="AT51" s="3">
        <v>735</v>
      </c>
      <c r="AU51" s="3">
        <v>1.8</v>
      </c>
      <c r="AV51" s="3">
        <v>0.124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17</v>
      </c>
      <c r="BE51" s="3">
        <v>35.450000000000003</v>
      </c>
      <c r="BF51" s="3">
        <v>35</v>
      </c>
      <c r="BG51" s="3">
        <v>18</v>
      </c>
      <c r="BH51" s="3">
        <v>1255.7</v>
      </c>
      <c r="BI51" s="3">
        <v>3</v>
      </c>
      <c r="BJ51" s="3">
        <v>0.127</v>
      </c>
      <c r="BK51" s="3">
        <v>1</v>
      </c>
      <c r="BL51" s="3">
        <v>28</v>
      </c>
      <c r="BM51" s="3">
        <v>58.693399999999997</v>
      </c>
      <c r="BN51" s="3">
        <v>59</v>
      </c>
      <c r="BO51" s="3">
        <v>31</v>
      </c>
      <c r="BP51" s="3">
        <v>163</v>
      </c>
      <c r="BQ51" s="3">
        <v>97.5</v>
      </c>
      <c r="BR51" s="3">
        <v>17.2</v>
      </c>
      <c r="BS51" s="3">
        <v>0.30409000000000003</v>
      </c>
      <c r="BT51" s="12">
        <v>0.52569419819517305</v>
      </c>
    </row>
    <row r="52" spans="1:72" ht="18.75" x14ac:dyDescent="0.25">
      <c r="A52" s="3">
        <v>51</v>
      </c>
      <c r="B52" s="4" t="s">
        <v>93</v>
      </c>
      <c r="C52" s="3">
        <v>5.9999999999999995E-4</v>
      </c>
      <c r="D52" s="5">
        <v>58.44</v>
      </c>
      <c r="E52" s="5">
        <v>2</v>
      </c>
      <c r="F52" s="5">
        <v>3</v>
      </c>
      <c r="G52" s="6">
        <v>0</v>
      </c>
      <c r="H52" s="5">
        <v>1.91</v>
      </c>
      <c r="I52" s="5">
        <f t="shared" si="34"/>
        <v>6.32</v>
      </c>
      <c r="J52" s="5">
        <v>0</v>
      </c>
      <c r="K52" s="6">
        <f t="shared" si="16"/>
        <v>8.23</v>
      </c>
      <c r="L52" s="5">
        <v>2</v>
      </c>
      <c r="M52" s="5">
        <v>28</v>
      </c>
      <c r="N52" s="5">
        <v>2</v>
      </c>
      <c r="O52" s="5">
        <v>4</v>
      </c>
      <c r="P52" s="6">
        <f t="shared" si="17"/>
        <v>13</v>
      </c>
      <c r="Q52" s="6">
        <f t="shared" si="18"/>
        <v>0.25</v>
      </c>
      <c r="R52" s="6">
        <v>2</v>
      </c>
      <c r="S52" s="6">
        <f t="shared" si="19"/>
        <v>3.25</v>
      </c>
      <c r="T52" s="6">
        <f t="shared" si="20"/>
        <v>3.25</v>
      </c>
      <c r="U52" s="6">
        <v>17</v>
      </c>
      <c r="V52" s="6">
        <v>3</v>
      </c>
      <c r="W52" s="6">
        <v>8</v>
      </c>
      <c r="X52" s="6">
        <v>1</v>
      </c>
      <c r="Y52" s="6">
        <f t="shared" si="21"/>
        <v>1.125</v>
      </c>
      <c r="Z52" s="6">
        <f t="shared" si="22"/>
        <v>0.5</v>
      </c>
      <c r="AA52" s="6">
        <v>0</v>
      </c>
      <c r="AB52" s="6">
        <f t="shared" si="23"/>
        <v>0.5625</v>
      </c>
      <c r="AC52" s="6">
        <f t="shared" si="24"/>
        <v>3.8125</v>
      </c>
      <c r="AD52" s="6">
        <f t="shared" si="25"/>
        <v>-2.65</v>
      </c>
      <c r="AE52" s="6">
        <v>0</v>
      </c>
      <c r="AF52" s="6">
        <f t="shared" si="26"/>
        <v>1.8374999999999999</v>
      </c>
      <c r="AG52" s="6">
        <f t="shared" si="27"/>
        <v>3.6749999999999998</v>
      </c>
      <c r="AH52" s="6">
        <f t="shared" si="28"/>
        <v>1.2249999999999999</v>
      </c>
      <c r="AI52" s="6">
        <f t="shared" si="29"/>
        <v>14.53515625</v>
      </c>
      <c r="AJ52" s="7">
        <f t="shared" si="30"/>
        <v>1.5006249999999997</v>
      </c>
      <c r="AK52" s="3">
        <v>1</v>
      </c>
      <c r="AL52" s="3">
        <v>0</v>
      </c>
      <c r="AM52" s="3">
        <v>2</v>
      </c>
      <c r="AN52" s="3">
        <v>735</v>
      </c>
      <c r="AO52" s="3">
        <v>0</v>
      </c>
      <c r="AP52" s="3">
        <v>28</v>
      </c>
      <c r="AQ52" s="3">
        <v>58.693399999999997</v>
      </c>
      <c r="AR52" s="3">
        <v>59</v>
      </c>
      <c r="AS52" s="3">
        <v>31</v>
      </c>
      <c r="AT52" s="3">
        <v>735</v>
      </c>
      <c r="AU52" s="3">
        <v>1.8</v>
      </c>
      <c r="AV52" s="3">
        <v>0.124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17</v>
      </c>
      <c r="BE52" s="3">
        <v>35.450000000000003</v>
      </c>
      <c r="BF52" s="3">
        <v>35</v>
      </c>
      <c r="BG52" s="3">
        <v>18</v>
      </c>
      <c r="BH52" s="3">
        <v>1255.7</v>
      </c>
      <c r="BI52" s="3">
        <v>3</v>
      </c>
      <c r="BJ52" s="3">
        <v>0.127</v>
      </c>
      <c r="BK52" s="3">
        <v>1</v>
      </c>
      <c r="BL52" s="3">
        <v>28</v>
      </c>
      <c r="BM52" s="3">
        <v>58.693399999999997</v>
      </c>
      <c r="BN52" s="3">
        <v>59</v>
      </c>
      <c r="BO52" s="3">
        <v>31</v>
      </c>
      <c r="BP52" s="3">
        <v>163</v>
      </c>
      <c r="BQ52" s="3">
        <v>97.5</v>
      </c>
      <c r="BR52" s="3">
        <v>17.2</v>
      </c>
      <c r="BS52" s="3">
        <v>0.30409000000000003</v>
      </c>
      <c r="BT52" s="12">
        <v>0.49889350515666098</v>
      </c>
    </row>
    <row r="53" spans="1:72" ht="18.75" x14ac:dyDescent="0.25">
      <c r="A53" s="3">
        <v>52</v>
      </c>
      <c r="B53" s="4" t="s">
        <v>93</v>
      </c>
      <c r="C53" s="3">
        <v>6.9999999999999999E-4</v>
      </c>
      <c r="D53" s="5">
        <v>58.44</v>
      </c>
      <c r="E53" s="5">
        <v>2</v>
      </c>
      <c r="F53" s="5">
        <v>3</v>
      </c>
      <c r="G53" s="6">
        <v>0</v>
      </c>
      <c r="H53" s="5">
        <v>1.91</v>
      </c>
      <c r="I53" s="5">
        <f t="shared" si="34"/>
        <v>6.32</v>
      </c>
      <c r="J53" s="5">
        <v>0</v>
      </c>
      <c r="K53" s="6">
        <f t="shared" si="16"/>
        <v>8.23</v>
      </c>
      <c r="L53" s="5">
        <v>2</v>
      </c>
      <c r="M53" s="5">
        <v>28</v>
      </c>
      <c r="N53" s="5">
        <v>2</v>
      </c>
      <c r="O53" s="5">
        <v>4</v>
      </c>
      <c r="P53" s="6">
        <f t="shared" si="17"/>
        <v>13</v>
      </c>
      <c r="Q53" s="6">
        <f t="shared" si="18"/>
        <v>0.25</v>
      </c>
      <c r="R53" s="6">
        <v>2</v>
      </c>
      <c r="S53" s="6">
        <f t="shared" si="19"/>
        <v>3.25</v>
      </c>
      <c r="T53" s="6">
        <f t="shared" si="20"/>
        <v>3.25</v>
      </c>
      <c r="U53" s="6">
        <v>17</v>
      </c>
      <c r="V53" s="6">
        <v>3</v>
      </c>
      <c r="W53" s="6">
        <v>8</v>
      </c>
      <c r="X53" s="6">
        <v>1</v>
      </c>
      <c r="Y53" s="6">
        <f t="shared" si="21"/>
        <v>1.125</v>
      </c>
      <c r="Z53" s="6">
        <f t="shared" si="22"/>
        <v>0.5</v>
      </c>
      <c r="AA53" s="6">
        <v>0</v>
      </c>
      <c r="AB53" s="6">
        <f t="shared" si="23"/>
        <v>0.5625</v>
      </c>
      <c r="AC53" s="6">
        <f t="shared" si="24"/>
        <v>3.8125</v>
      </c>
      <c r="AD53" s="6">
        <f t="shared" si="25"/>
        <v>-2.65</v>
      </c>
      <c r="AE53" s="6">
        <v>0</v>
      </c>
      <c r="AF53" s="6">
        <f t="shared" si="26"/>
        <v>1.8374999999999999</v>
      </c>
      <c r="AG53" s="6">
        <f t="shared" si="27"/>
        <v>3.6749999999999998</v>
      </c>
      <c r="AH53" s="6">
        <f t="shared" si="28"/>
        <v>1.2249999999999999</v>
      </c>
      <c r="AI53" s="6">
        <f t="shared" si="29"/>
        <v>14.53515625</v>
      </c>
      <c r="AJ53" s="7">
        <f t="shared" si="30"/>
        <v>1.5006249999999997</v>
      </c>
      <c r="AK53" s="3">
        <v>1</v>
      </c>
      <c r="AL53" s="3">
        <v>0</v>
      </c>
      <c r="AM53" s="3">
        <v>2</v>
      </c>
      <c r="AN53" s="3">
        <v>735</v>
      </c>
      <c r="AO53" s="3">
        <v>0</v>
      </c>
      <c r="AP53" s="3">
        <v>28</v>
      </c>
      <c r="AQ53" s="3">
        <v>58.693399999999997</v>
      </c>
      <c r="AR53" s="3">
        <v>59</v>
      </c>
      <c r="AS53" s="3">
        <v>31</v>
      </c>
      <c r="AT53" s="3">
        <v>735</v>
      </c>
      <c r="AU53" s="3">
        <v>1.8</v>
      </c>
      <c r="AV53" s="3">
        <v>0.124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17</v>
      </c>
      <c r="BE53" s="3">
        <v>35.450000000000003</v>
      </c>
      <c r="BF53" s="3">
        <v>35</v>
      </c>
      <c r="BG53" s="3">
        <v>18</v>
      </c>
      <c r="BH53" s="3">
        <v>1255.7</v>
      </c>
      <c r="BI53" s="3">
        <v>3</v>
      </c>
      <c r="BJ53" s="3">
        <v>0.127</v>
      </c>
      <c r="BK53" s="3">
        <v>1</v>
      </c>
      <c r="BL53" s="3">
        <v>28</v>
      </c>
      <c r="BM53" s="3">
        <v>58.693399999999997</v>
      </c>
      <c r="BN53" s="3">
        <v>59</v>
      </c>
      <c r="BO53" s="3">
        <v>31</v>
      </c>
      <c r="BP53" s="3">
        <v>163</v>
      </c>
      <c r="BQ53" s="3">
        <v>97.5</v>
      </c>
      <c r="BR53" s="3">
        <v>17.2</v>
      </c>
      <c r="BS53" s="3">
        <v>0.30409000000000003</v>
      </c>
      <c r="BT53" s="12">
        <v>0.49000197859342598</v>
      </c>
    </row>
    <row r="54" spans="1:72" ht="18.75" x14ac:dyDescent="0.25">
      <c r="A54" s="3" t="s">
        <v>94</v>
      </c>
      <c r="B54" s="4" t="s">
        <v>93</v>
      </c>
      <c r="C54" s="3">
        <v>8.0000000000000004E-4</v>
      </c>
      <c r="D54" s="5">
        <v>58.44</v>
      </c>
      <c r="E54" s="5">
        <v>2</v>
      </c>
      <c r="F54" s="5">
        <v>3</v>
      </c>
      <c r="G54" s="6">
        <v>0</v>
      </c>
      <c r="H54" s="5">
        <v>1.91</v>
      </c>
      <c r="I54" s="5">
        <f t="shared" si="34"/>
        <v>6.32</v>
      </c>
      <c r="J54" s="5">
        <v>0</v>
      </c>
      <c r="K54" s="6">
        <f t="shared" si="16"/>
        <v>8.23</v>
      </c>
      <c r="L54" s="5">
        <v>2</v>
      </c>
      <c r="M54" s="5">
        <v>28</v>
      </c>
      <c r="N54" s="5">
        <v>2</v>
      </c>
      <c r="O54" s="5">
        <v>4</v>
      </c>
      <c r="P54" s="6">
        <f t="shared" si="17"/>
        <v>13</v>
      </c>
      <c r="Q54" s="6">
        <f t="shared" si="18"/>
        <v>0.25</v>
      </c>
      <c r="R54" s="6">
        <v>2</v>
      </c>
      <c r="S54" s="6">
        <f t="shared" si="19"/>
        <v>3.25</v>
      </c>
      <c r="T54" s="6">
        <f t="shared" si="20"/>
        <v>3.25</v>
      </c>
      <c r="U54" s="6">
        <v>17</v>
      </c>
      <c r="V54" s="6">
        <v>3</v>
      </c>
      <c r="W54" s="6">
        <v>8</v>
      </c>
      <c r="X54" s="6">
        <v>1</v>
      </c>
      <c r="Y54" s="6">
        <f t="shared" si="21"/>
        <v>1.125</v>
      </c>
      <c r="Z54" s="6">
        <f t="shared" si="22"/>
        <v>0.5</v>
      </c>
      <c r="AA54" s="6">
        <v>0</v>
      </c>
      <c r="AB54" s="6">
        <f t="shared" si="23"/>
        <v>0.5625</v>
      </c>
      <c r="AC54" s="6">
        <f t="shared" si="24"/>
        <v>3.8125</v>
      </c>
      <c r="AD54" s="6">
        <f t="shared" si="25"/>
        <v>-2.65</v>
      </c>
      <c r="AE54" s="6">
        <v>0</v>
      </c>
      <c r="AF54" s="6">
        <f t="shared" si="26"/>
        <v>1.8374999999999999</v>
      </c>
      <c r="AG54" s="6">
        <f t="shared" si="27"/>
        <v>3.6749999999999998</v>
      </c>
      <c r="AH54" s="6">
        <f t="shared" si="28"/>
        <v>1.2249999999999999</v>
      </c>
      <c r="AI54" s="6">
        <f t="shared" si="29"/>
        <v>14.53515625</v>
      </c>
      <c r="AJ54" s="7">
        <f t="shared" si="30"/>
        <v>1.5006249999999997</v>
      </c>
      <c r="AK54" s="3">
        <v>1</v>
      </c>
      <c r="AL54" s="3">
        <v>0</v>
      </c>
      <c r="AM54" s="3">
        <v>2</v>
      </c>
      <c r="AN54" s="3">
        <v>735</v>
      </c>
      <c r="AO54" s="3">
        <v>0</v>
      </c>
      <c r="AP54" s="3">
        <v>28</v>
      </c>
      <c r="AQ54" s="3">
        <v>58.693399999999997</v>
      </c>
      <c r="AR54" s="3">
        <v>59</v>
      </c>
      <c r="AS54" s="3">
        <v>31</v>
      </c>
      <c r="AT54" s="3">
        <v>735</v>
      </c>
      <c r="AU54" s="3">
        <v>1.8</v>
      </c>
      <c r="AV54" s="3">
        <v>0.124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17</v>
      </c>
      <c r="BE54" s="3">
        <v>35.450000000000003</v>
      </c>
      <c r="BF54" s="3">
        <v>35</v>
      </c>
      <c r="BG54" s="3">
        <v>18</v>
      </c>
      <c r="BH54" s="3">
        <v>1255.7</v>
      </c>
      <c r="BI54" s="3">
        <v>3</v>
      </c>
      <c r="BJ54" s="3">
        <v>0.127</v>
      </c>
      <c r="BK54" s="3">
        <v>1</v>
      </c>
      <c r="BL54" s="3">
        <v>28</v>
      </c>
      <c r="BM54" s="3">
        <v>58.693399999999997</v>
      </c>
      <c r="BN54" s="3">
        <v>59</v>
      </c>
      <c r="BO54" s="3">
        <v>31</v>
      </c>
      <c r="BP54" s="3">
        <v>163</v>
      </c>
      <c r="BQ54" s="3">
        <v>97.5</v>
      </c>
      <c r="BR54" s="3">
        <v>17.2</v>
      </c>
      <c r="BS54" s="3">
        <v>0.30409000000000003</v>
      </c>
      <c r="BT54" s="12">
        <v>0.48624048528741698</v>
      </c>
    </row>
    <row r="55" spans="1:72" ht="18.75" x14ac:dyDescent="0.25">
      <c r="A55" s="3">
        <v>54</v>
      </c>
      <c r="B55" s="4" t="s">
        <v>93</v>
      </c>
      <c r="C55" s="3">
        <v>8.9999999999999998E-4</v>
      </c>
      <c r="D55" s="5">
        <v>58.44</v>
      </c>
      <c r="E55" s="5">
        <v>2</v>
      </c>
      <c r="F55" s="5">
        <v>3</v>
      </c>
      <c r="G55" s="6">
        <v>0</v>
      </c>
      <c r="H55" s="5">
        <v>1.91</v>
      </c>
      <c r="I55" s="5">
        <f t="shared" si="34"/>
        <v>6.32</v>
      </c>
      <c r="J55" s="5">
        <v>0</v>
      </c>
      <c r="K55" s="6">
        <f t="shared" si="16"/>
        <v>8.23</v>
      </c>
      <c r="L55" s="5">
        <v>2</v>
      </c>
      <c r="M55" s="5">
        <v>28</v>
      </c>
      <c r="N55" s="5">
        <v>2</v>
      </c>
      <c r="O55" s="5">
        <v>4</v>
      </c>
      <c r="P55" s="6">
        <f t="shared" si="17"/>
        <v>13</v>
      </c>
      <c r="Q55" s="6">
        <f t="shared" si="18"/>
        <v>0.25</v>
      </c>
      <c r="R55" s="6">
        <v>2</v>
      </c>
      <c r="S55" s="6">
        <f t="shared" si="19"/>
        <v>3.25</v>
      </c>
      <c r="T55" s="6">
        <f t="shared" si="20"/>
        <v>3.25</v>
      </c>
      <c r="U55" s="6">
        <v>17</v>
      </c>
      <c r="V55" s="6">
        <v>3</v>
      </c>
      <c r="W55" s="6">
        <v>8</v>
      </c>
      <c r="X55" s="6">
        <v>1</v>
      </c>
      <c r="Y55" s="6">
        <f t="shared" si="21"/>
        <v>1.125</v>
      </c>
      <c r="Z55" s="6">
        <f t="shared" si="22"/>
        <v>0.5</v>
      </c>
      <c r="AA55" s="6">
        <v>0</v>
      </c>
      <c r="AB55" s="6">
        <f t="shared" si="23"/>
        <v>0.5625</v>
      </c>
      <c r="AC55" s="6">
        <f t="shared" si="24"/>
        <v>3.8125</v>
      </c>
      <c r="AD55" s="6">
        <f t="shared" si="25"/>
        <v>-2.65</v>
      </c>
      <c r="AE55" s="6">
        <v>0</v>
      </c>
      <c r="AF55" s="6">
        <f t="shared" si="26"/>
        <v>1.8374999999999999</v>
      </c>
      <c r="AG55" s="6">
        <f t="shared" si="27"/>
        <v>3.6749999999999998</v>
      </c>
      <c r="AH55" s="6">
        <f t="shared" si="28"/>
        <v>1.2249999999999999</v>
      </c>
      <c r="AI55" s="6">
        <f t="shared" si="29"/>
        <v>14.53515625</v>
      </c>
      <c r="AJ55" s="7">
        <f t="shared" si="30"/>
        <v>1.5006249999999997</v>
      </c>
      <c r="AK55" s="3">
        <v>1</v>
      </c>
      <c r="AL55" s="3">
        <v>0</v>
      </c>
      <c r="AM55" s="3">
        <v>2</v>
      </c>
      <c r="AN55" s="3">
        <v>735</v>
      </c>
      <c r="AO55" s="3">
        <v>0</v>
      </c>
      <c r="AP55" s="3">
        <v>28</v>
      </c>
      <c r="AQ55" s="3">
        <v>58.693399999999997</v>
      </c>
      <c r="AR55" s="3">
        <v>59</v>
      </c>
      <c r="AS55" s="3">
        <v>31</v>
      </c>
      <c r="AT55" s="3">
        <v>735</v>
      </c>
      <c r="AU55" s="3">
        <v>1.8</v>
      </c>
      <c r="AV55" s="3">
        <v>0.124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17</v>
      </c>
      <c r="BE55" s="3">
        <v>35.450000000000003</v>
      </c>
      <c r="BF55" s="3">
        <v>35</v>
      </c>
      <c r="BG55" s="3">
        <v>18</v>
      </c>
      <c r="BH55" s="3">
        <v>1255.7</v>
      </c>
      <c r="BI55" s="3">
        <v>3</v>
      </c>
      <c r="BJ55" s="3">
        <v>0.127</v>
      </c>
      <c r="BK55" s="3">
        <v>1</v>
      </c>
      <c r="BL55" s="3">
        <v>28</v>
      </c>
      <c r="BM55" s="3">
        <v>58.693399999999997</v>
      </c>
      <c r="BN55" s="3">
        <v>59</v>
      </c>
      <c r="BO55" s="3">
        <v>31</v>
      </c>
      <c r="BP55" s="3">
        <v>163</v>
      </c>
      <c r="BQ55" s="3">
        <v>97.5</v>
      </c>
      <c r="BR55" s="3">
        <v>17.2</v>
      </c>
      <c r="BS55" s="3">
        <v>0.30409000000000003</v>
      </c>
      <c r="BT55" s="12">
        <v>0.45820047353336502</v>
      </c>
    </row>
    <row r="56" spans="1:72" ht="18.75" x14ac:dyDescent="0.25">
      <c r="A56" s="3">
        <v>55</v>
      </c>
      <c r="B56" s="4" t="s">
        <v>95</v>
      </c>
      <c r="C56" s="3">
        <v>1E-4</v>
      </c>
      <c r="D56" s="5">
        <v>331.2</v>
      </c>
      <c r="E56" s="5">
        <v>2</v>
      </c>
      <c r="F56" s="5">
        <v>8</v>
      </c>
      <c r="G56" s="6">
        <v>6</v>
      </c>
      <c r="H56" s="5">
        <v>2.33</v>
      </c>
      <c r="I56" s="5">
        <v>6.08</v>
      </c>
      <c r="J56" s="5">
        <f t="shared" ref="J56:J64" si="35">3.44*6</f>
        <v>20.64</v>
      </c>
      <c r="K56" s="6">
        <f t="shared" si="16"/>
        <v>29.05</v>
      </c>
      <c r="L56" s="5">
        <v>2</v>
      </c>
      <c r="M56" s="5">
        <v>82</v>
      </c>
      <c r="N56" s="5">
        <v>2</v>
      </c>
      <c r="O56" s="5">
        <v>5</v>
      </c>
      <c r="P56" s="6">
        <f t="shared" si="17"/>
        <v>40</v>
      </c>
      <c r="Q56" s="6">
        <f t="shared" si="18"/>
        <v>0.2</v>
      </c>
      <c r="R56" s="6">
        <v>4</v>
      </c>
      <c r="S56" s="6">
        <f t="shared" si="19"/>
        <v>8</v>
      </c>
      <c r="T56" s="6">
        <f t="shared" si="20"/>
        <v>8</v>
      </c>
      <c r="U56" s="6">
        <v>7</v>
      </c>
      <c r="V56" s="6">
        <v>2</v>
      </c>
      <c r="W56" s="6">
        <v>5</v>
      </c>
      <c r="X56" s="6">
        <v>1</v>
      </c>
      <c r="Y56" s="6">
        <f t="shared" si="21"/>
        <v>0.4</v>
      </c>
      <c r="Z56" s="6">
        <f t="shared" si="22"/>
        <v>1</v>
      </c>
      <c r="AA56" s="6">
        <f t="shared" ref="AA56:AA64" si="36">0.33*5</f>
        <v>1.6500000000000001</v>
      </c>
      <c r="AB56" s="6">
        <f t="shared" si="23"/>
        <v>0.4</v>
      </c>
      <c r="AC56" s="6">
        <f t="shared" si="24"/>
        <v>10.050000000000001</v>
      </c>
      <c r="AD56" s="6">
        <f t="shared" si="25"/>
        <v>-7.4</v>
      </c>
      <c r="AE56" s="6">
        <f t="shared" ref="AE56:AE64" si="37">AA56+(0.3*8)</f>
        <v>4.05</v>
      </c>
      <c r="AF56" s="6">
        <f t="shared" si="26"/>
        <v>1.1000000000000001</v>
      </c>
      <c r="AG56" s="6">
        <f t="shared" si="27"/>
        <v>-38.150000000000006</v>
      </c>
      <c r="AH56" s="6">
        <f t="shared" si="28"/>
        <v>-4.7687500000000007</v>
      </c>
      <c r="AI56" s="6">
        <f t="shared" si="29"/>
        <v>101.00250000000001</v>
      </c>
      <c r="AJ56" s="7">
        <f t="shared" si="30"/>
        <v>22.740976562500006</v>
      </c>
      <c r="AK56" s="3">
        <v>1</v>
      </c>
      <c r="AL56" s="3">
        <v>0</v>
      </c>
      <c r="AM56" s="3">
        <v>8</v>
      </c>
      <c r="AN56" s="3">
        <v>715.4</v>
      </c>
      <c r="AO56" s="3">
        <v>0</v>
      </c>
      <c r="AP56" s="3">
        <v>82</v>
      </c>
      <c r="AQ56" s="3">
        <v>207.2</v>
      </c>
      <c r="AR56" s="3">
        <v>207</v>
      </c>
      <c r="AS56" s="3">
        <v>125</v>
      </c>
      <c r="AT56" s="3">
        <v>715.4</v>
      </c>
      <c r="AU56" s="3">
        <v>1.8</v>
      </c>
      <c r="AV56" s="3">
        <v>0.154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8</v>
      </c>
      <c r="BE56" s="3">
        <v>15.999000000000001</v>
      </c>
      <c r="BF56" s="3">
        <v>16</v>
      </c>
      <c r="BG56" s="3">
        <v>8</v>
      </c>
      <c r="BH56" s="3">
        <v>1314</v>
      </c>
      <c r="BI56" s="3">
        <v>3.5</v>
      </c>
      <c r="BJ56" s="3">
        <v>7.3999999999999996E-2</v>
      </c>
      <c r="BK56" s="3">
        <v>1</v>
      </c>
      <c r="BL56" s="3">
        <v>82</v>
      </c>
      <c r="BM56" s="3">
        <v>207.2</v>
      </c>
      <c r="BN56" s="3">
        <v>207</v>
      </c>
      <c r="BO56" s="3">
        <v>125</v>
      </c>
      <c r="BP56" s="3">
        <v>202</v>
      </c>
      <c r="BQ56" s="3">
        <v>35</v>
      </c>
      <c r="BR56" s="3">
        <v>4.7990000000000004</v>
      </c>
      <c r="BS56" s="13">
        <v>1.0736300000000001</v>
      </c>
      <c r="BT56" s="12">
        <v>0.66843584139868895</v>
      </c>
    </row>
    <row r="57" spans="1:72" ht="18.75" x14ac:dyDescent="0.25">
      <c r="A57" s="3">
        <v>56</v>
      </c>
      <c r="B57" s="4" t="s">
        <v>95</v>
      </c>
      <c r="C57" s="3">
        <v>2.0000000000000001E-4</v>
      </c>
      <c r="D57" s="5">
        <v>331.2</v>
      </c>
      <c r="E57" s="5">
        <v>2</v>
      </c>
      <c r="F57" s="5">
        <v>8</v>
      </c>
      <c r="G57" s="6">
        <v>6</v>
      </c>
      <c r="H57" s="5">
        <v>2.33</v>
      </c>
      <c r="I57" s="5">
        <f t="shared" ref="I57:I64" si="38">3.04*2</f>
        <v>6.08</v>
      </c>
      <c r="J57" s="5">
        <f t="shared" si="35"/>
        <v>20.64</v>
      </c>
      <c r="K57" s="6">
        <f t="shared" si="16"/>
        <v>29.05</v>
      </c>
      <c r="L57" s="5">
        <v>2</v>
      </c>
      <c r="M57" s="5">
        <v>82</v>
      </c>
      <c r="N57" s="5">
        <v>2</v>
      </c>
      <c r="O57" s="5">
        <v>5</v>
      </c>
      <c r="P57" s="6">
        <f t="shared" si="17"/>
        <v>40</v>
      </c>
      <c r="Q57" s="6">
        <f t="shared" si="18"/>
        <v>0.2</v>
      </c>
      <c r="R57" s="6">
        <v>4</v>
      </c>
      <c r="S57" s="6">
        <f t="shared" si="19"/>
        <v>8</v>
      </c>
      <c r="T57" s="6">
        <f t="shared" si="20"/>
        <v>8</v>
      </c>
      <c r="U57" s="6">
        <v>7</v>
      </c>
      <c r="V57" s="6">
        <v>2</v>
      </c>
      <c r="W57" s="6">
        <v>5</v>
      </c>
      <c r="X57" s="6">
        <v>1</v>
      </c>
      <c r="Y57" s="6">
        <f t="shared" si="21"/>
        <v>0.4</v>
      </c>
      <c r="Z57" s="6">
        <f t="shared" si="22"/>
        <v>1</v>
      </c>
      <c r="AA57" s="6">
        <f t="shared" si="36"/>
        <v>1.6500000000000001</v>
      </c>
      <c r="AB57" s="6">
        <f t="shared" si="23"/>
        <v>0.4</v>
      </c>
      <c r="AC57" s="6">
        <f t="shared" si="24"/>
        <v>10.050000000000001</v>
      </c>
      <c r="AD57" s="6">
        <f t="shared" si="25"/>
        <v>-7.4</v>
      </c>
      <c r="AE57" s="6">
        <f t="shared" si="37"/>
        <v>4.05</v>
      </c>
      <c r="AF57" s="6">
        <f t="shared" si="26"/>
        <v>1.1000000000000001</v>
      </c>
      <c r="AG57" s="6">
        <f t="shared" si="27"/>
        <v>-38.150000000000006</v>
      </c>
      <c r="AH57" s="6">
        <f t="shared" si="28"/>
        <v>-4.7687500000000007</v>
      </c>
      <c r="AI57" s="6">
        <f t="shared" si="29"/>
        <v>101.00250000000001</v>
      </c>
      <c r="AJ57" s="7">
        <f t="shared" si="30"/>
        <v>22.740976562500006</v>
      </c>
      <c r="AK57" s="3">
        <v>1</v>
      </c>
      <c r="AL57" s="3">
        <v>0</v>
      </c>
      <c r="AM57" s="3">
        <v>8</v>
      </c>
      <c r="AN57" s="3">
        <v>715.4</v>
      </c>
      <c r="AO57" s="3">
        <v>0</v>
      </c>
      <c r="AP57" s="3">
        <v>82</v>
      </c>
      <c r="AQ57" s="3">
        <v>207.2</v>
      </c>
      <c r="AR57" s="3">
        <v>207</v>
      </c>
      <c r="AS57" s="3">
        <v>125</v>
      </c>
      <c r="AT57" s="3">
        <v>715.4</v>
      </c>
      <c r="AU57" s="3">
        <v>1.8</v>
      </c>
      <c r="AV57" s="3">
        <v>0.154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8</v>
      </c>
      <c r="BE57" s="3">
        <v>15.999000000000001</v>
      </c>
      <c r="BF57" s="3">
        <v>16</v>
      </c>
      <c r="BG57" s="3">
        <v>8</v>
      </c>
      <c r="BH57" s="3">
        <v>1314</v>
      </c>
      <c r="BI57" s="3">
        <v>3.5</v>
      </c>
      <c r="BJ57" s="3">
        <v>7.3999999999999996E-2</v>
      </c>
      <c r="BK57" s="3">
        <v>1</v>
      </c>
      <c r="BL57" s="3">
        <v>82</v>
      </c>
      <c r="BM57" s="3">
        <v>207.2</v>
      </c>
      <c r="BN57" s="3">
        <v>207</v>
      </c>
      <c r="BO57" s="3">
        <v>125</v>
      </c>
      <c r="BP57" s="3">
        <v>202</v>
      </c>
      <c r="BQ57" s="3">
        <v>35</v>
      </c>
      <c r="BR57" s="3">
        <v>4.7990000000000004</v>
      </c>
      <c r="BS57" s="13">
        <v>1.0736300000000001</v>
      </c>
      <c r="BT57" s="12">
        <v>0.54503070038505597</v>
      </c>
    </row>
    <row r="58" spans="1:72" ht="18.75" x14ac:dyDescent="0.25">
      <c r="A58" s="3">
        <v>57</v>
      </c>
      <c r="B58" s="4" t="s">
        <v>96</v>
      </c>
      <c r="C58" s="3">
        <v>2.9999999999999997E-4</v>
      </c>
      <c r="D58" s="5">
        <v>331.2</v>
      </c>
      <c r="E58" s="5">
        <v>2</v>
      </c>
      <c r="F58" s="5">
        <v>8</v>
      </c>
      <c r="G58" s="6">
        <v>6</v>
      </c>
      <c r="H58" s="5">
        <v>2.33</v>
      </c>
      <c r="I58" s="5">
        <f t="shared" si="38"/>
        <v>6.08</v>
      </c>
      <c r="J58" s="5">
        <f t="shared" si="35"/>
        <v>20.64</v>
      </c>
      <c r="K58" s="6">
        <f t="shared" si="16"/>
        <v>29.05</v>
      </c>
      <c r="L58" s="5">
        <v>2</v>
      </c>
      <c r="M58" s="5">
        <v>82</v>
      </c>
      <c r="N58" s="5">
        <v>2</v>
      </c>
      <c r="O58" s="5">
        <v>5</v>
      </c>
      <c r="P58" s="6">
        <f t="shared" si="17"/>
        <v>40</v>
      </c>
      <c r="Q58" s="6">
        <f t="shared" si="18"/>
        <v>0.2</v>
      </c>
      <c r="R58" s="6">
        <v>4</v>
      </c>
      <c r="S58" s="6">
        <f t="shared" si="19"/>
        <v>8</v>
      </c>
      <c r="T58" s="6">
        <f t="shared" si="20"/>
        <v>8</v>
      </c>
      <c r="U58" s="6">
        <v>7</v>
      </c>
      <c r="V58" s="6">
        <v>2</v>
      </c>
      <c r="W58" s="6">
        <v>5</v>
      </c>
      <c r="X58" s="6">
        <v>1</v>
      </c>
      <c r="Y58" s="6">
        <f t="shared" si="21"/>
        <v>0.4</v>
      </c>
      <c r="Z58" s="6">
        <f t="shared" si="22"/>
        <v>1</v>
      </c>
      <c r="AA58" s="6">
        <f t="shared" si="36"/>
        <v>1.6500000000000001</v>
      </c>
      <c r="AB58" s="6">
        <f t="shared" si="23"/>
        <v>0.4</v>
      </c>
      <c r="AC58" s="6">
        <f t="shared" si="24"/>
        <v>10.050000000000001</v>
      </c>
      <c r="AD58" s="6">
        <f t="shared" si="25"/>
        <v>-7.4</v>
      </c>
      <c r="AE58" s="6">
        <f t="shared" si="37"/>
        <v>4.05</v>
      </c>
      <c r="AF58" s="6">
        <f t="shared" si="26"/>
        <v>1.1000000000000001</v>
      </c>
      <c r="AG58" s="6">
        <f t="shared" si="27"/>
        <v>-38.150000000000006</v>
      </c>
      <c r="AH58" s="6">
        <f t="shared" si="28"/>
        <v>-4.7687500000000007</v>
      </c>
      <c r="AI58" s="6">
        <f t="shared" si="29"/>
        <v>101.00250000000001</v>
      </c>
      <c r="AJ58" s="7">
        <f t="shared" si="30"/>
        <v>22.740976562500006</v>
      </c>
      <c r="AK58" s="3">
        <v>1</v>
      </c>
      <c r="AL58" s="3">
        <v>0</v>
      </c>
      <c r="AM58" s="3">
        <v>8</v>
      </c>
      <c r="AN58" s="3">
        <v>715.4</v>
      </c>
      <c r="AO58" s="3">
        <v>0</v>
      </c>
      <c r="AP58" s="3">
        <v>82</v>
      </c>
      <c r="AQ58" s="3">
        <v>207.2</v>
      </c>
      <c r="AR58" s="3">
        <v>207</v>
      </c>
      <c r="AS58" s="3">
        <v>125</v>
      </c>
      <c r="AT58" s="3">
        <v>715.4</v>
      </c>
      <c r="AU58" s="3">
        <v>1.8</v>
      </c>
      <c r="AV58" s="3">
        <v>0.154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8</v>
      </c>
      <c r="BE58" s="3">
        <v>15.999000000000001</v>
      </c>
      <c r="BF58" s="3">
        <v>16</v>
      </c>
      <c r="BG58" s="3">
        <v>8</v>
      </c>
      <c r="BH58" s="3">
        <v>1314</v>
      </c>
      <c r="BI58" s="3">
        <v>3.5</v>
      </c>
      <c r="BJ58" s="3">
        <v>7.3999999999999996E-2</v>
      </c>
      <c r="BK58" s="3">
        <v>1</v>
      </c>
      <c r="BL58" s="3">
        <v>82</v>
      </c>
      <c r="BM58" s="3">
        <v>207.2</v>
      </c>
      <c r="BN58" s="3">
        <v>207</v>
      </c>
      <c r="BO58" s="3">
        <v>125</v>
      </c>
      <c r="BP58" s="3">
        <v>202</v>
      </c>
      <c r="BQ58" s="3">
        <v>35</v>
      </c>
      <c r="BR58" s="3">
        <v>4.7990000000000004</v>
      </c>
      <c r="BS58" s="13">
        <v>1.0736300000000001</v>
      </c>
      <c r="BT58" s="12">
        <v>0.45782079300655598</v>
      </c>
    </row>
    <row r="59" spans="1:72" ht="18.75" x14ac:dyDescent="0.25">
      <c r="A59" s="3">
        <v>58</v>
      </c>
      <c r="B59" s="4" t="s">
        <v>96</v>
      </c>
      <c r="C59" s="3">
        <v>4.0000000000000002E-4</v>
      </c>
      <c r="D59" s="5">
        <v>331.2</v>
      </c>
      <c r="E59" s="5">
        <v>2</v>
      </c>
      <c r="F59" s="5">
        <v>8</v>
      </c>
      <c r="G59" s="6">
        <v>6</v>
      </c>
      <c r="H59" s="5">
        <v>2.33</v>
      </c>
      <c r="I59" s="5">
        <f t="shared" si="38"/>
        <v>6.08</v>
      </c>
      <c r="J59" s="5">
        <f t="shared" si="35"/>
        <v>20.64</v>
      </c>
      <c r="K59" s="6">
        <f t="shared" si="16"/>
        <v>29.05</v>
      </c>
      <c r="L59" s="5">
        <v>2</v>
      </c>
      <c r="M59" s="5">
        <v>82</v>
      </c>
      <c r="N59" s="5">
        <v>2</v>
      </c>
      <c r="O59" s="5">
        <v>5</v>
      </c>
      <c r="P59" s="6">
        <f t="shared" si="17"/>
        <v>40</v>
      </c>
      <c r="Q59" s="6">
        <f t="shared" si="18"/>
        <v>0.2</v>
      </c>
      <c r="R59" s="6">
        <v>4</v>
      </c>
      <c r="S59" s="6">
        <f t="shared" si="19"/>
        <v>8</v>
      </c>
      <c r="T59" s="6">
        <f t="shared" si="20"/>
        <v>8</v>
      </c>
      <c r="U59" s="6">
        <v>7</v>
      </c>
      <c r="V59" s="6">
        <v>2</v>
      </c>
      <c r="W59" s="6">
        <v>5</v>
      </c>
      <c r="X59" s="6">
        <v>1</v>
      </c>
      <c r="Y59" s="6">
        <f t="shared" si="21"/>
        <v>0.4</v>
      </c>
      <c r="Z59" s="6">
        <f t="shared" si="22"/>
        <v>1</v>
      </c>
      <c r="AA59" s="6">
        <f t="shared" si="36"/>
        <v>1.6500000000000001</v>
      </c>
      <c r="AB59" s="6">
        <f t="shared" si="23"/>
        <v>0.4</v>
      </c>
      <c r="AC59" s="6">
        <f t="shared" si="24"/>
        <v>10.050000000000001</v>
      </c>
      <c r="AD59" s="6">
        <f t="shared" si="25"/>
        <v>-7.4</v>
      </c>
      <c r="AE59" s="6">
        <f t="shared" si="37"/>
        <v>4.05</v>
      </c>
      <c r="AF59" s="6">
        <f t="shared" si="26"/>
        <v>1.1000000000000001</v>
      </c>
      <c r="AG59" s="6">
        <f t="shared" si="27"/>
        <v>-38.150000000000006</v>
      </c>
      <c r="AH59" s="6">
        <f t="shared" si="28"/>
        <v>-4.7687500000000007</v>
      </c>
      <c r="AI59" s="6">
        <f t="shared" si="29"/>
        <v>101.00250000000001</v>
      </c>
      <c r="AJ59" s="7">
        <f t="shared" si="30"/>
        <v>22.740976562500006</v>
      </c>
      <c r="AK59" s="3">
        <v>1</v>
      </c>
      <c r="AL59" s="3">
        <v>0</v>
      </c>
      <c r="AM59" s="3">
        <v>8</v>
      </c>
      <c r="AN59" s="3">
        <v>715.4</v>
      </c>
      <c r="AO59" s="3">
        <v>0</v>
      </c>
      <c r="AP59" s="3">
        <v>82</v>
      </c>
      <c r="AQ59" s="3">
        <v>207.2</v>
      </c>
      <c r="AR59" s="3">
        <v>207</v>
      </c>
      <c r="AS59" s="3">
        <v>125</v>
      </c>
      <c r="AT59" s="3">
        <v>715.4</v>
      </c>
      <c r="AU59" s="3">
        <v>1.8</v>
      </c>
      <c r="AV59" s="3">
        <v>0.154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8</v>
      </c>
      <c r="BE59" s="3">
        <v>15.999000000000001</v>
      </c>
      <c r="BF59" s="3">
        <v>16</v>
      </c>
      <c r="BG59" s="3">
        <v>8</v>
      </c>
      <c r="BH59" s="3">
        <v>1314</v>
      </c>
      <c r="BI59" s="3">
        <v>3.5</v>
      </c>
      <c r="BJ59" s="3">
        <v>7.3999999999999996E-2</v>
      </c>
      <c r="BK59" s="3">
        <v>1</v>
      </c>
      <c r="BL59" s="3">
        <v>82</v>
      </c>
      <c r="BM59" s="3">
        <v>207.2</v>
      </c>
      <c r="BN59" s="3">
        <v>207</v>
      </c>
      <c r="BO59" s="3">
        <v>125</v>
      </c>
      <c r="BP59" s="3">
        <v>202</v>
      </c>
      <c r="BQ59" s="3">
        <v>35</v>
      </c>
      <c r="BR59" s="3">
        <v>4.7990000000000004</v>
      </c>
      <c r="BS59" s="13">
        <v>1.0736300000000001</v>
      </c>
      <c r="BT59" s="12">
        <v>0.44258507649078999</v>
      </c>
    </row>
    <row r="60" spans="1:72" ht="18.75" x14ac:dyDescent="0.25">
      <c r="A60" s="3" t="s">
        <v>97</v>
      </c>
      <c r="B60" s="4" t="s">
        <v>96</v>
      </c>
      <c r="C60" s="3">
        <v>5.0000000000000001E-4</v>
      </c>
      <c r="D60" s="5">
        <v>331.2</v>
      </c>
      <c r="E60" s="5">
        <v>2</v>
      </c>
      <c r="F60" s="5">
        <v>8</v>
      </c>
      <c r="G60" s="6">
        <v>6</v>
      </c>
      <c r="H60" s="5">
        <v>2.33</v>
      </c>
      <c r="I60" s="5">
        <f t="shared" si="38"/>
        <v>6.08</v>
      </c>
      <c r="J60" s="5">
        <f t="shared" si="35"/>
        <v>20.64</v>
      </c>
      <c r="K60" s="6">
        <f t="shared" si="16"/>
        <v>29.05</v>
      </c>
      <c r="L60" s="5">
        <v>2</v>
      </c>
      <c r="M60" s="5">
        <v>82</v>
      </c>
      <c r="N60" s="5">
        <v>2</v>
      </c>
      <c r="O60" s="5">
        <v>5</v>
      </c>
      <c r="P60" s="6">
        <f t="shared" si="17"/>
        <v>40</v>
      </c>
      <c r="Q60" s="6">
        <f t="shared" si="18"/>
        <v>0.2</v>
      </c>
      <c r="R60" s="6">
        <v>4</v>
      </c>
      <c r="S60" s="6">
        <f t="shared" si="19"/>
        <v>8</v>
      </c>
      <c r="T60" s="6">
        <f t="shared" si="20"/>
        <v>8</v>
      </c>
      <c r="U60" s="6">
        <v>7</v>
      </c>
      <c r="V60" s="6">
        <v>2</v>
      </c>
      <c r="W60" s="6">
        <v>5</v>
      </c>
      <c r="X60" s="6">
        <v>1</v>
      </c>
      <c r="Y60" s="6">
        <f t="shared" si="21"/>
        <v>0.4</v>
      </c>
      <c r="Z60" s="6">
        <f t="shared" si="22"/>
        <v>1</v>
      </c>
      <c r="AA60" s="6">
        <f t="shared" si="36"/>
        <v>1.6500000000000001</v>
      </c>
      <c r="AB60" s="6">
        <f t="shared" si="23"/>
        <v>0.4</v>
      </c>
      <c r="AC60" s="6">
        <f t="shared" si="24"/>
        <v>10.050000000000001</v>
      </c>
      <c r="AD60" s="6">
        <f t="shared" si="25"/>
        <v>-7.4</v>
      </c>
      <c r="AE60" s="6">
        <f t="shared" si="37"/>
        <v>4.05</v>
      </c>
      <c r="AF60" s="6">
        <f t="shared" si="26"/>
        <v>1.1000000000000001</v>
      </c>
      <c r="AG60" s="6">
        <f t="shared" si="27"/>
        <v>-38.150000000000006</v>
      </c>
      <c r="AH60" s="6">
        <f t="shared" si="28"/>
        <v>-4.7687500000000007</v>
      </c>
      <c r="AI60" s="6">
        <f t="shared" si="29"/>
        <v>101.00250000000001</v>
      </c>
      <c r="AJ60" s="7">
        <f t="shared" si="30"/>
        <v>22.740976562500006</v>
      </c>
      <c r="AK60" s="3">
        <v>1</v>
      </c>
      <c r="AL60" s="3">
        <v>0</v>
      </c>
      <c r="AM60" s="3">
        <v>8</v>
      </c>
      <c r="AN60" s="3">
        <v>715.4</v>
      </c>
      <c r="AO60" s="3">
        <v>0</v>
      </c>
      <c r="AP60" s="3">
        <v>82</v>
      </c>
      <c r="AQ60" s="3">
        <v>207.2</v>
      </c>
      <c r="AR60" s="3">
        <v>207</v>
      </c>
      <c r="AS60" s="3">
        <v>125</v>
      </c>
      <c r="AT60" s="3">
        <v>715.4</v>
      </c>
      <c r="AU60" s="3">
        <v>1.8</v>
      </c>
      <c r="AV60" s="3">
        <v>0.154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8</v>
      </c>
      <c r="BE60" s="3">
        <v>15.999000000000001</v>
      </c>
      <c r="BF60" s="3">
        <v>16</v>
      </c>
      <c r="BG60" s="3">
        <v>8</v>
      </c>
      <c r="BH60" s="3">
        <v>1314</v>
      </c>
      <c r="BI60" s="3">
        <v>3.5</v>
      </c>
      <c r="BJ60" s="3">
        <v>7.3999999999999996E-2</v>
      </c>
      <c r="BK60" s="3">
        <v>1</v>
      </c>
      <c r="BL60" s="3">
        <v>82</v>
      </c>
      <c r="BM60" s="3">
        <v>207.2</v>
      </c>
      <c r="BN60" s="3">
        <v>207</v>
      </c>
      <c r="BO60" s="3">
        <v>125</v>
      </c>
      <c r="BP60" s="3">
        <v>202</v>
      </c>
      <c r="BQ60" s="3">
        <v>35</v>
      </c>
      <c r="BR60" s="3">
        <v>4.7990000000000004</v>
      </c>
      <c r="BS60" s="13">
        <v>1.0736300000000001</v>
      </c>
      <c r="BT60" s="12">
        <v>0.44633156415860098</v>
      </c>
    </row>
    <row r="61" spans="1:72" ht="18.75" x14ac:dyDescent="0.25">
      <c r="A61" s="3">
        <v>60</v>
      </c>
      <c r="B61" s="4" t="s">
        <v>96</v>
      </c>
      <c r="C61" s="3">
        <v>5.9999999999999995E-4</v>
      </c>
      <c r="D61" s="5">
        <v>331.2</v>
      </c>
      <c r="E61" s="5">
        <v>2</v>
      </c>
      <c r="F61" s="5">
        <v>8</v>
      </c>
      <c r="G61" s="6">
        <v>6</v>
      </c>
      <c r="H61" s="5">
        <v>2.33</v>
      </c>
      <c r="I61" s="5">
        <f t="shared" si="38"/>
        <v>6.08</v>
      </c>
      <c r="J61" s="5">
        <f t="shared" si="35"/>
        <v>20.64</v>
      </c>
      <c r="K61" s="6">
        <f t="shared" si="16"/>
        <v>29.05</v>
      </c>
      <c r="L61" s="5">
        <v>2</v>
      </c>
      <c r="M61" s="5">
        <v>82</v>
      </c>
      <c r="N61" s="5">
        <v>2</v>
      </c>
      <c r="O61" s="5">
        <v>5</v>
      </c>
      <c r="P61" s="6">
        <f t="shared" si="17"/>
        <v>40</v>
      </c>
      <c r="Q61" s="6">
        <f t="shared" si="18"/>
        <v>0.2</v>
      </c>
      <c r="R61" s="6">
        <v>4</v>
      </c>
      <c r="S61" s="6">
        <f t="shared" si="19"/>
        <v>8</v>
      </c>
      <c r="T61" s="6">
        <f t="shared" si="20"/>
        <v>8</v>
      </c>
      <c r="U61" s="6">
        <v>7</v>
      </c>
      <c r="V61" s="6">
        <v>2</v>
      </c>
      <c r="W61" s="6">
        <v>5</v>
      </c>
      <c r="X61" s="6">
        <v>1</v>
      </c>
      <c r="Y61" s="6">
        <f t="shared" si="21"/>
        <v>0.4</v>
      </c>
      <c r="Z61" s="6">
        <f t="shared" si="22"/>
        <v>1</v>
      </c>
      <c r="AA61" s="6">
        <f t="shared" si="36"/>
        <v>1.6500000000000001</v>
      </c>
      <c r="AB61" s="6">
        <f t="shared" si="23"/>
        <v>0.4</v>
      </c>
      <c r="AC61" s="6">
        <f t="shared" si="24"/>
        <v>10.050000000000001</v>
      </c>
      <c r="AD61" s="6">
        <f t="shared" si="25"/>
        <v>-7.4</v>
      </c>
      <c r="AE61" s="6">
        <f t="shared" si="37"/>
        <v>4.05</v>
      </c>
      <c r="AF61" s="6">
        <f t="shared" si="26"/>
        <v>1.1000000000000001</v>
      </c>
      <c r="AG61" s="6">
        <f t="shared" si="27"/>
        <v>-38.150000000000006</v>
      </c>
      <c r="AH61" s="6">
        <f t="shared" si="28"/>
        <v>-4.7687500000000007</v>
      </c>
      <c r="AI61" s="6">
        <f t="shared" si="29"/>
        <v>101.00250000000001</v>
      </c>
      <c r="AJ61" s="7">
        <f t="shared" si="30"/>
        <v>22.740976562500006</v>
      </c>
      <c r="AK61" s="3">
        <v>1</v>
      </c>
      <c r="AL61" s="3">
        <v>0</v>
      </c>
      <c r="AM61" s="3">
        <v>8</v>
      </c>
      <c r="AN61" s="3">
        <v>715.4</v>
      </c>
      <c r="AO61" s="3">
        <v>0</v>
      </c>
      <c r="AP61" s="3">
        <v>82</v>
      </c>
      <c r="AQ61" s="3">
        <v>207.2</v>
      </c>
      <c r="AR61" s="3">
        <v>207</v>
      </c>
      <c r="AS61" s="3">
        <v>125</v>
      </c>
      <c r="AT61" s="3">
        <v>715.4</v>
      </c>
      <c r="AU61" s="3">
        <v>1.8</v>
      </c>
      <c r="AV61" s="3">
        <v>0.154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8</v>
      </c>
      <c r="BE61" s="3">
        <v>15.999000000000001</v>
      </c>
      <c r="BF61" s="3">
        <v>16</v>
      </c>
      <c r="BG61" s="3">
        <v>8</v>
      </c>
      <c r="BH61" s="3">
        <v>1314</v>
      </c>
      <c r="BI61" s="3">
        <v>3.5</v>
      </c>
      <c r="BJ61" s="3">
        <v>7.3999999999999996E-2</v>
      </c>
      <c r="BK61" s="3">
        <v>1</v>
      </c>
      <c r="BL61" s="3">
        <v>82</v>
      </c>
      <c r="BM61" s="3">
        <v>207.2</v>
      </c>
      <c r="BN61" s="3">
        <v>207</v>
      </c>
      <c r="BO61" s="3">
        <v>125</v>
      </c>
      <c r="BP61" s="3">
        <v>202</v>
      </c>
      <c r="BQ61" s="3">
        <v>35</v>
      </c>
      <c r="BR61" s="3">
        <v>4.7990000000000004</v>
      </c>
      <c r="BS61" s="13">
        <v>1.0736300000000001</v>
      </c>
      <c r="BT61" s="12">
        <v>0.38734519721094801</v>
      </c>
    </row>
    <row r="62" spans="1:72" ht="18.75" x14ac:dyDescent="0.25">
      <c r="A62" s="3">
        <v>61</v>
      </c>
      <c r="B62" s="4" t="s">
        <v>96</v>
      </c>
      <c r="C62" s="3">
        <v>6.9999999999999999E-4</v>
      </c>
      <c r="D62" s="5">
        <v>331.2</v>
      </c>
      <c r="E62" s="5">
        <v>2</v>
      </c>
      <c r="F62" s="5">
        <v>8</v>
      </c>
      <c r="G62" s="6">
        <v>6</v>
      </c>
      <c r="H62" s="5">
        <v>2.33</v>
      </c>
      <c r="I62" s="5">
        <f t="shared" si="38"/>
        <v>6.08</v>
      </c>
      <c r="J62" s="5">
        <f t="shared" si="35"/>
        <v>20.64</v>
      </c>
      <c r="K62" s="6">
        <f t="shared" si="16"/>
        <v>29.05</v>
      </c>
      <c r="L62" s="5">
        <v>2</v>
      </c>
      <c r="M62" s="5">
        <v>82</v>
      </c>
      <c r="N62" s="5">
        <v>2</v>
      </c>
      <c r="O62" s="5">
        <v>5</v>
      </c>
      <c r="P62" s="6">
        <f t="shared" si="17"/>
        <v>40</v>
      </c>
      <c r="Q62" s="6">
        <f t="shared" si="18"/>
        <v>0.2</v>
      </c>
      <c r="R62" s="6">
        <v>4</v>
      </c>
      <c r="S62" s="6">
        <f t="shared" si="19"/>
        <v>8</v>
      </c>
      <c r="T62" s="6">
        <f t="shared" si="20"/>
        <v>8</v>
      </c>
      <c r="U62" s="6">
        <v>7</v>
      </c>
      <c r="V62" s="6">
        <v>2</v>
      </c>
      <c r="W62" s="6">
        <v>5</v>
      </c>
      <c r="X62" s="6">
        <v>1</v>
      </c>
      <c r="Y62" s="6">
        <f t="shared" si="21"/>
        <v>0.4</v>
      </c>
      <c r="Z62" s="6">
        <f t="shared" si="22"/>
        <v>1</v>
      </c>
      <c r="AA62" s="6">
        <f t="shared" si="36"/>
        <v>1.6500000000000001</v>
      </c>
      <c r="AB62" s="6">
        <f t="shared" si="23"/>
        <v>0.4</v>
      </c>
      <c r="AC62" s="6">
        <f t="shared" si="24"/>
        <v>10.050000000000001</v>
      </c>
      <c r="AD62" s="6">
        <f t="shared" si="25"/>
        <v>-7.4</v>
      </c>
      <c r="AE62" s="6">
        <f t="shared" si="37"/>
        <v>4.05</v>
      </c>
      <c r="AF62" s="6">
        <f t="shared" si="26"/>
        <v>1.1000000000000001</v>
      </c>
      <c r="AG62" s="6">
        <f t="shared" si="27"/>
        <v>-38.150000000000006</v>
      </c>
      <c r="AH62" s="6">
        <f t="shared" si="28"/>
        <v>-4.7687500000000007</v>
      </c>
      <c r="AI62" s="6">
        <f t="shared" si="29"/>
        <v>101.00250000000001</v>
      </c>
      <c r="AJ62" s="7">
        <f t="shared" si="30"/>
        <v>22.740976562500006</v>
      </c>
      <c r="AK62" s="3">
        <v>1</v>
      </c>
      <c r="AL62" s="3">
        <v>0</v>
      </c>
      <c r="AM62" s="3">
        <v>8</v>
      </c>
      <c r="AN62" s="3">
        <v>715.4</v>
      </c>
      <c r="AO62" s="3">
        <v>0</v>
      </c>
      <c r="AP62" s="3">
        <v>82</v>
      </c>
      <c r="AQ62" s="3">
        <v>207.2</v>
      </c>
      <c r="AR62" s="3">
        <v>207</v>
      </c>
      <c r="AS62" s="3">
        <v>125</v>
      </c>
      <c r="AT62" s="3">
        <v>715.4</v>
      </c>
      <c r="AU62" s="3">
        <v>1.8</v>
      </c>
      <c r="AV62" s="3">
        <v>0.154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8</v>
      </c>
      <c r="BE62" s="3">
        <v>15.999000000000001</v>
      </c>
      <c r="BF62" s="3">
        <v>16</v>
      </c>
      <c r="BG62" s="3">
        <v>8</v>
      </c>
      <c r="BH62" s="3">
        <v>1314</v>
      </c>
      <c r="BI62" s="3">
        <v>3.5</v>
      </c>
      <c r="BJ62" s="3">
        <v>7.3999999999999996E-2</v>
      </c>
      <c r="BK62" s="3">
        <v>1</v>
      </c>
      <c r="BL62" s="3">
        <v>82</v>
      </c>
      <c r="BM62" s="3">
        <v>207.2</v>
      </c>
      <c r="BN62" s="3">
        <v>207</v>
      </c>
      <c r="BO62" s="3">
        <v>125</v>
      </c>
      <c r="BP62" s="3">
        <v>202</v>
      </c>
      <c r="BQ62" s="3">
        <v>35</v>
      </c>
      <c r="BR62" s="3">
        <v>4.7990000000000004</v>
      </c>
      <c r="BS62" s="13">
        <v>1.0736300000000001</v>
      </c>
      <c r="BT62" s="12">
        <v>0.36653137683421799</v>
      </c>
    </row>
    <row r="63" spans="1:72" ht="18.75" x14ac:dyDescent="0.25">
      <c r="A63" s="3" t="s">
        <v>98</v>
      </c>
      <c r="B63" s="4" t="s">
        <v>96</v>
      </c>
      <c r="C63" s="3">
        <v>8.0000000000000004E-4</v>
      </c>
      <c r="D63" s="5">
        <v>331.2</v>
      </c>
      <c r="E63" s="5">
        <v>2</v>
      </c>
      <c r="F63" s="5">
        <v>8</v>
      </c>
      <c r="G63" s="6">
        <v>6</v>
      </c>
      <c r="H63" s="5">
        <v>2.33</v>
      </c>
      <c r="I63" s="5">
        <f t="shared" si="38"/>
        <v>6.08</v>
      </c>
      <c r="J63" s="5">
        <f t="shared" si="35"/>
        <v>20.64</v>
      </c>
      <c r="K63" s="6">
        <f t="shared" si="16"/>
        <v>29.05</v>
      </c>
      <c r="L63" s="5">
        <v>2</v>
      </c>
      <c r="M63" s="5">
        <v>82</v>
      </c>
      <c r="N63" s="5">
        <v>2</v>
      </c>
      <c r="O63" s="5">
        <v>5</v>
      </c>
      <c r="P63" s="6">
        <f t="shared" si="17"/>
        <v>40</v>
      </c>
      <c r="Q63" s="6">
        <f t="shared" si="18"/>
        <v>0.2</v>
      </c>
      <c r="R63" s="6">
        <v>4</v>
      </c>
      <c r="S63" s="6">
        <f t="shared" si="19"/>
        <v>8</v>
      </c>
      <c r="T63" s="6">
        <f t="shared" si="20"/>
        <v>8</v>
      </c>
      <c r="U63" s="6">
        <v>7</v>
      </c>
      <c r="V63" s="6">
        <v>2</v>
      </c>
      <c r="W63" s="6">
        <v>5</v>
      </c>
      <c r="X63" s="6">
        <v>1</v>
      </c>
      <c r="Y63" s="6">
        <f t="shared" si="21"/>
        <v>0.4</v>
      </c>
      <c r="Z63" s="6">
        <f t="shared" si="22"/>
        <v>1</v>
      </c>
      <c r="AA63" s="6">
        <f t="shared" si="36"/>
        <v>1.6500000000000001</v>
      </c>
      <c r="AB63" s="6">
        <f t="shared" si="23"/>
        <v>0.4</v>
      </c>
      <c r="AC63" s="6">
        <f t="shared" si="24"/>
        <v>10.050000000000001</v>
      </c>
      <c r="AD63" s="6">
        <f t="shared" si="25"/>
        <v>-7.4</v>
      </c>
      <c r="AE63" s="6">
        <f t="shared" si="37"/>
        <v>4.05</v>
      </c>
      <c r="AF63" s="6">
        <f t="shared" si="26"/>
        <v>1.1000000000000001</v>
      </c>
      <c r="AG63" s="6">
        <f t="shared" si="27"/>
        <v>-38.150000000000006</v>
      </c>
      <c r="AH63" s="6">
        <f t="shared" si="28"/>
        <v>-4.7687500000000007</v>
      </c>
      <c r="AI63" s="6">
        <f t="shared" si="29"/>
        <v>101.00250000000001</v>
      </c>
      <c r="AJ63" s="7">
        <f t="shared" si="30"/>
        <v>22.740976562500006</v>
      </c>
      <c r="AK63" s="3">
        <v>1</v>
      </c>
      <c r="AL63" s="3">
        <v>0</v>
      </c>
      <c r="AM63" s="3">
        <v>8</v>
      </c>
      <c r="AN63" s="3">
        <v>715.4</v>
      </c>
      <c r="AO63" s="3">
        <v>0</v>
      </c>
      <c r="AP63" s="3">
        <v>82</v>
      </c>
      <c r="AQ63" s="3">
        <v>207.2</v>
      </c>
      <c r="AR63" s="3">
        <v>207</v>
      </c>
      <c r="AS63" s="3">
        <v>125</v>
      </c>
      <c r="AT63" s="3">
        <v>715.4</v>
      </c>
      <c r="AU63" s="3">
        <v>1.8</v>
      </c>
      <c r="AV63" s="3">
        <v>0.154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8</v>
      </c>
      <c r="BE63" s="3">
        <v>15.999000000000001</v>
      </c>
      <c r="BF63" s="3">
        <v>16</v>
      </c>
      <c r="BG63" s="3">
        <v>8</v>
      </c>
      <c r="BH63" s="3">
        <v>1314</v>
      </c>
      <c r="BI63" s="3">
        <v>3.5</v>
      </c>
      <c r="BJ63" s="3">
        <v>7.3999999999999996E-2</v>
      </c>
      <c r="BK63" s="3">
        <v>1</v>
      </c>
      <c r="BL63" s="3">
        <v>82</v>
      </c>
      <c r="BM63" s="3">
        <v>207.2</v>
      </c>
      <c r="BN63" s="3">
        <v>207</v>
      </c>
      <c r="BO63" s="3">
        <v>125</v>
      </c>
      <c r="BP63" s="3">
        <v>202</v>
      </c>
      <c r="BQ63" s="3">
        <v>35</v>
      </c>
      <c r="BR63" s="3">
        <v>4.7990000000000004</v>
      </c>
      <c r="BS63" s="13">
        <v>1.0736300000000001</v>
      </c>
      <c r="BT63" s="12">
        <v>0.370610885628057</v>
      </c>
    </row>
    <row r="64" spans="1:72" ht="18.75" x14ac:dyDescent="0.25">
      <c r="A64" s="3">
        <v>63</v>
      </c>
      <c r="B64" s="4" t="s">
        <v>96</v>
      </c>
      <c r="C64" s="3">
        <v>8.9999999999999998E-4</v>
      </c>
      <c r="D64" s="5">
        <v>331.2</v>
      </c>
      <c r="E64" s="5">
        <v>2</v>
      </c>
      <c r="F64" s="5">
        <v>8</v>
      </c>
      <c r="G64" s="6">
        <v>6</v>
      </c>
      <c r="H64" s="5">
        <v>2.33</v>
      </c>
      <c r="I64" s="5">
        <f t="shared" si="38"/>
        <v>6.08</v>
      </c>
      <c r="J64" s="5">
        <f t="shared" si="35"/>
        <v>20.64</v>
      </c>
      <c r="K64" s="6">
        <f t="shared" si="16"/>
        <v>29.05</v>
      </c>
      <c r="L64" s="5">
        <v>2</v>
      </c>
      <c r="M64" s="5">
        <v>82</v>
      </c>
      <c r="N64" s="5">
        <v>2</v>
      </c>
      <c r="O64" s="5">
        <v>5</v>
      </c>
      <c r="P64" s="6">
        <f t="shared" si="17"/>
        <v>40</v>
      </c>
      <c r="Q64" s="6">
        <f t="shared" si="18"/>
        <v>0.2</v>
      </c>
      <c r="R64" s="6">
        <v>4</v>
      </c>
      <c r="S64" s="6">
        <f t="shared" si="19"/>
        <v>8</v>
      </c>
      <c r="T64" s="6">
        <f t="shared" si="20"/>
        <v>8</v>
      </c>
      <c r="U64" s="6">
        <v>7</v>
      </c>
      <c r="V64" s="6">
        <v>2</v>
      </c>
      <c r="W64" s="6">
        <v>5</v>
      </c>
      <c r="X64" s="6">
        <v>1</v>
      </c>
      <c r="Y64" s="6">
        <f t="shared" si="21"/>
        <v>0.4</v>
      </c>
      <c r="Z64" s="6">
        <f t="shared" si="22"/>
        <v>1</v>
      </c>
      <c r="AA64" s="6">
        <f t="shared" si="36"/>
        <v>1.6500000000000001</v>
      </c>
      <c r="AB64" s="6">
        <f t="shared" si="23"/>
        <v>0.4</v>
      </c>
      <c r="AC64" s="6">
        <f t="shared" si="24"/>
        <v>10.050000000000001</v>
      </c>
      <c r="AD64" s="6">
        <f t="shared" si="25"/>
        <v>-7.4</v>
      </c>
      <c r="AE64" s="6">
        <f t="shared" si="37"/>
        <v>4.05</v>
      </c>
      <c r="AF64" s="6">
        <f t="shared" si="26"/>
        <v>1.1000000000000001</v>
      </c>
      <c r="AG64" s="6">
        <f t="shared" si="27"/>
        <v>-38.150000000000006</v>
      </c>
      <c r="AH64" s="6">
        <f t="shared" si="28"/>
        <v>-4.7687500000000007</v>
      </c>
      <c r="AI64" s="6">
        <f t="shared" si="29"/>
        <v>101.00250000000001</v>
      </c>
      <c r="AJ64" s="7">
        <f t="shared" si="30"/>
        <v>22.740976562500006</v>
      </c>
      <c r="AK64" s="3">
        <v>1</v>
      </c>
      <c r="AL64" s="3">
        <v>0</v>
      </c>
      <c r="AM64" s="3">
        <v>8</v>
      </c>
      <c r="AN64" s="3">
        <v>715.4</v>
      </c>
      <c r="AO64" s="3">
        <v>0</v>
      </c>
      <c r="AP64" s="3">
        <v>82</v>
      </c>
      <c r="AQ64" s="3">
        <v>207.2</v>
      </c>
      <c r="AR64" s="3">
        <v>207</v>
      </c>
      <c r="AS64" s="3">
        <v>125</v>
      </c>
      <c r="AT64" s="3">
        <v>715.4</v>
      </c>
      <c r="AU64" s="3">
        <v>1.8</v>
      </c>
      <c r="AV64" s="3">
        <v>0.154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8</v>
      </c>
      <c r="BE64" s="3">
        <v>15.999000000000001</v>
      </c>
      <c r="BF64" s="3">
        <v>16</v>
      </c>
      <c r="BG64" s="3">
        <v>8</v>
      </c>
      <c r="BH64" s="3">
        <v>1314</v>
      </c>
      <c r="BI64" s="3">
        <v>3.5</v>
      </c>
      <c r="BJ64" s="3">
        <v>7.3999999999999996E-2</v>
      </c>
      <c r="BK64" s="3">
        <v>1</v>
      </c>
      <c r="BL64" s="3">
        <v>82</v>
      </c>
      <c r="BM64" s="3">
        <v>207.2</v>
      </c>
      <c r="BN64" s="3">
        <v>207</v>
      </c>
      <c r="BO64" s="3">
        <v>125</v>
      </c>
      <c r="BP64" s="3">
        <v>202</v>
      </c>
      <c r="BQ64" s="3">
        <v>35</v>
      </c>
      <c r="BR64" s="3">
        <v>4.7990000000000004</v>
      </c>
      <c r="BS64" s="13">
        <v>1.0736300000000001</v>
      </c>
      <c r="BT64" s="12">
        <v>0.35008845873660099</v>
      </c>
    </row>
    <row r="65" spans="1:72" ht="18.75" x14ac:dyDescent="0.25">
      <c r="A65" s="3">
        <v>64</v>
      </c>
      <c r="B65" s="4" t="s">
        <v>99</v>
      </c>
      <c r="C65" s="3">
        <v>5.0000000000000004E-6</v>
      </c>
      <c r="D65" s="5">
        <v>228.13</v>
      </c>
      <c r="E65" s="5">
        <v>3</v>
      </c>
      <c r="F65" s="5">
        <v>4</v>
      </c>
      <c r="G65" s="6">
        <v>0</v>
      </c>
      <c r="H65" s="5">
        <v>2.0499999999999998</v>
      </c>
      <c r="I65" s="5">
        <f t="shared" ref="I65:I73" si="39">3.16*3</f>
        <v>9.48</v>
      </c>
      <c r="J65" s="5">
        <v>0</v>
      </c>
      <c r="K65" s="6">
        <f t="shared" si="16"/>
        <v>11.530000000000001</v>
      </c>
      <c r="L65" s="5">
        <v>3</v>
      </c>
      <c r="M65" s="5">
        <v>51</v>
      </c>
      <c r="N65" s="5">
        <v>3</v>
      </c>
      <c r="O65" s="5">
        <v>5</v>
      </c>
      <c r="P65" s="6">
        <f t="shared" si="17"/>
        <v>16</v>
      </c>
      <c r="Q65" s="6">
        <f t="shared" si="18"/>
        <v>0.2</v>
      </c>
      <c r="R65" s="6">
        <v>5</v>
      </c>
      <c r="S65" s="6">
        <f t="shared" si="19"/>
        <v>3.2</v>
      </c>
      <c r="T65" s="6">
        <f t="shared" si="20"/>
        <v>3.2</v>
      </c>
      <c r="U65" s="6">
        <v>17</v>
      </c>
      <c r="V65" s="6">
        <v>3</v>
      </c>
      <c r="W65" s="6">
        <v>8</v>
      </c>
      <c r="X65" s="6">
        <v>1</v>
      </c>
      <c r="Y65" s="6">
        <f t="shared" si="21"/>
        <v>1.125</v>
      </c>
      <c r="Z65" s="6">
        <f t="shared" si="22"/>
        <v>0.5</v>
      </c>
      <c r="AA65" s="6">
        <v>0</v>
      </c>
      <c r="AB65" s="6">
        <f t="shared" si="23"/>
        <v>0.5625</v>
      </c>
      <c r="AC65" s="6">
        <f t="shared" si="24"/>
        <v>3.7625000000000002</v>
      </c>
      <c r="AD65" s="6">
        <f t="shared" si="25"/>
        <v>-2.3000000000000003</v>
      </c>
      <c r="AE65" s="6">
        <v>0</v>
      </c>
      <c r="AF65" s="6">
        <f t="shared" si="26"/>
        <v>1.8374999999999999</v>
      </c>
      <c r="AG65" s="6">
        <f t="shared" si="27"/>
        <v>5.5124999999999993</v>
      </c>
      <c r="AH65" s="6">
        <f t="shared" si="28"/>
        <v>1.3781249999999998</v>
      </c>
      <c r="AI65" s="6">
        <f t="shared" si="29"/>
        <v>14.156406250000002</v>
      </c>
      <c r="AJ65" s="7">
        <f t="shared" si="30"/>
        <v>1.8992285156249995</v>
      </c>
      <c r="AK65" s="3">
        <v>0</v>
      </c>
      <c r="AL65" s="3">
        <v>1</v>
      </c>
      <c r="AM65" s="3">
        <v>3</v>
      </c>
      <c r="AN65" s="3">
        <v>0</v>
      </c>
      <c r="AO65" s="3">
        <v>834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51</v>
      </c>
      <c r="AX65" s="3">
        <v>121.76</v>
      </c>
      <c r="AY65" s="3">
        <v>122</v>
      </c>
      <c r="AZ65" s="3">
        <v>71</v>
      </c>
      <c r="BA65" s="3">
        <v>834</v>
      </c>
      <c r="BB65" s="3">
        <v>1.9</v>
      </c>
      <c r="BC65" s="3">
        <v>0.159</v>
      </c>
      <c r="BD65" s="3">
        <v>17</v>
      </c>
      <c r="BE65" s="3">
        <v>35.450000000000003</v>
      </c>
      <c r="BF65" s="3">
        <v>35</v>
      </c>
      <c r="BG65" s="3">
        <v>18</v>
      </c>
      <c r="BH65" s="3">
        <v>1255.7</v>
      </c>
      <c r="BI65" s="3">
        <v>3</v>
      </c>
      <c r="BJ65" s="3">
        <v>0.127</v>
      </c>
      <c r="BK65" s="3">
        <v>1</v>
      </c>
      <c r="BL65" s="3">
        <v>51</v>
      </c>
      <c r="BM65" s="3">
        <v>121.76</v>
      </c>
      <c r="BN65" s="3">
        <v>122</v>
      </c>
      <c r="BO65" s="3">
        <v>71</v>
      </c>
      <c r="BP65" s="3">
        <v>206</v>
      </c>
      <c r="BQ65" s="3">
        <v>24</v>
      </c>
      <c r="BR65" s="3">
        <v>19.7</v>
      </c>
      <c r="BS65" s="13">
        <v>0.42059000000000002</v>
      </c>
      <c r="BT65" s="12">
        <v>0.66935949221003999</v>
      </c>
    </row>
    <row r="66" spans="1:72" ht="18.75" x14ac:dyDescent="0.25">
      <c r="A66" s="3">
        <v>65</v>
      </c>
      <c r="B66" s="4" t="s">
        <v>99</v>
      </c>
      <c r="C66" s="3">
        <v>1.0000000000000001E-5</v>
      </c>
      <c r="D66" s="5">
        <v>228.13</v>
      </c>
      <c r="E66" s="5">
        <v>3</v>
      </c>
      <c r="F66" s="5">
        <v>4</v>
      </c>
      <c r="G66" s="6">
        <v>0</v>
      </c>
      <c r="H66" s="5">
        <v>2.0499999999999998</v>
      </c>
      <c r="I66" s="5">
        <f t="shared" si="39"/>
        <v>9.48</v>
      </c>
      <c r="J66" s="5">
        <v>0</v>
      </c>
      <c r="K66" s="6">
        <f t="shared" ref="K66:K73" si="40">H66+I66+J66</f>
        <v>11.530000000000001</v>
      </c>
      <c r="L66" s="5">
        <v>3</v>
      </c>
      <c r="M66" s="5">
        <v>51</v>
      </c>
      <c r="N66" s="5">
        <v>3</v>
      </c>
      <c r="O66" s="5">
        <v>5</v>
      </c>
      <c r="P66" s="6">
        <f t="shared" ref="P66:P73" si="41">(M66-N66)/N66</f>
        <v>16</v>
      </c>
      <c r="Q66" s="6">
        <f t="shared" ref="Q66:Q73" si="42">1/O66</f>
        <v>0.2</v>
      </c>
      <c r="R66" s="6">
        <v>5</v>
      </c>
      <c r="S66" s="6">
        <f t="shared" ref="S66:S73" si="43">P66*Q66</f>
        <v>3.2</v>
      </c>
      <c r="T66" s="6">
        <f t="shared" ref="T66:T73" si="44">1*S66</f>
        <v>3.2</v>
      </c>
      <c r="U66" s="6">
        <v>17</v>
      </c>
      <c r="V66" s="6">
        <v>3</v>
      </c>
      <c r="W66" s="6">
        <v>8</v>
      </c>
      <c r="X66" s="6">
        <v>1</v>
      </c>
      <c r="Y66" s="6">
        <f t="shared" ref="Y66:Y73" si="45">(U66-W66)/W66</f>
        <v>1.125</v>
      </c>
      <c r="Z66" s="6">
        <f t="shared" ref="Z66:Z73" si="46">1/(V66-1)</f>
        <v>0.5</v>
      </c>
      <c r="AA66" s="6">
        <v>0</v>
      </c>
      <c r="AB66" s="6">
        <f t="shared" ref="AB66:AB73" si="47">Y66*Z66</f>
        <v>0.5625</v>
      </c>
      <c r="AC66" s="6">
        <f t="shared" ref="AC66:AC73" si="48">AB66+T66+AA66</f>
        <v>3.7625000000000002</v>
      </c>
      <c r="AD66" s="6">
        <f t="shared" ref="AD66:AD73" si="49">-S66+(0.3*N66)</f>
        <v>-2.3000000000000003</v>
      </c>
      <c r="AE66" s="6">
        <v>0</v>
      </c>
      <c r="AF66" s="6">
        <f t="shared" ref="AF66:AF73" si="50">-AB66+(0.3*W66)</f>
        <v>1.8374999999999999</v>
      </c>
      <c r="AG66" s="6">
        <f t="shared" ref="AG66:AG73" si="51">(AE66*1)+(AD66*G66)+(AF66*E66)</f>
        <v>5.5124999999999993</v>
      </c>
      <c r="AH66" s="6">
        <f t="shared" ref="AH66:AH73" si="52">AG66/F66</f>
        <v>1.3781249999999998</v>
      </c>
      <c r="AI66" s="6">
        <f t="shared" ref="AI66:AI73" si="53">(AC66)^2</f>
        <v>14.156406250000002</v>
      </c>
      <c r="AJ66" s="7">
        <f t="shared" ref="AJ66:AJ73" si="54">(AH66)^2</f>
        <v>1.8992285156249995</v>
      </c>
      <c r="AK66" s="3">
        <v>0</v>
      </c>
      <c r="AL66" s="3">
        <v>1</v>
      </c>
      <c r="AM66" s="3">
        <v>3</v>
      </c>
      <c r="AN66" s="3">
        <v>0</v>
      </c>
      <c r="AO66" s="3">
        <v>834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51</v>
      </c>
      <c r="AX66" s="3">
        <v>121.76</v>
      </c>
      <c r="AY66" s="3">
        <v>122</v>
      </c>
      <c r="AZ66" s="3">
        <v>71</v>
      </c>
      <c r="BA66" s="3">
        <v>834</v>
      </c>
      <c r="BB66" s="3">
        <v>1.9</v>
      </c>
      <c r="BC66" s="3">
        <v>0.159</v>
      </c>
      <c r="BD66" s="3">
        <v>17</v>
      </c>
      <c r="BE66" s="3">
        <v>35.450000000000003</v>
      </c>
      <c r="BF66" s="3">
        <v>35</v>
      </c>
      <c r="BG66" s="3">
        <v>18</v>
      </c>
      <c r="BH66" s="3">
        <v>1255.7</v>
      </c>
      <c r="BI66" s="3">
        <v>3</v>
      </c>
      <c r="BJ66" s="3">
        <v>0.127</v>
      </c>
      <c r="BK66" s="3">
        <v>1</v>
      </c>
      <c r="BL66" s="3">
        <v>51</v>
      </c>
      <c r="BM66" s="3">
        <v>121.76</v>
      </c>
      <c r="BN66" s="3">
        <v>122</v>
      </c>
      <c r="BO66" s="3">
        <v>71</v>
      </c>
      <c r="BP66" s="3">
        <v>206</v>
      </c>
      <c r="BQ66" s="3">
        <v>24</v>
      </c>
      <c r="BR66" s="3">
        <v>19.7</v>
      </c>
      <c r="BS66" s="13">
        <v>0.42059000000000002</v>
      </c>
      <c r="BT66" s="12">
        <v>0.54010386612810202</v>
      </c>
    </row>
    <row r="67" spans="1:72" ht="18.75" x14ac:dyDescent="0.25">
      <c r="A67" s="3" t="s">
        <v>100</v>
      </c>
      <c r="B67" s="4" t="s">
        <v>101</v>
      </c>
      <c r="C67" s="3">
        <v>1.5E-5</v>
      </c>
      <c r="D67" s="5">
        <v>228.13</v>
      </c>
      <c r="E67" s="5">
        <v>3</v>
      </c>
      <c r="F67" s="5">
        <v>4</v>
      </c>
      <c r="G67" s="6">
        <v>0</v>
      </c>
      <c r="H67" s="5">
        <v>2.0499999999999998</v>
      </c>
      <c r="I67" s="5">
        <f t="shared" si="39"/>
        <v>9.48</v>
      </c>
      <c r="J67" s="5">
        <v>0</v>
      </c>
      <c r="K67" s="6">
        <f t="shared" si="40"/>
        <v>11.530000000000001</v>
      </c>
      <c r="L67" s="5">
        <v>3</v>
      </c>
      <c r="M67" s="5">
        <v>51</v>
      </c>
      <c r="N67" s="5">
        <v>3</v>
      </c>
      <c r="O67" s="5">
        <v>5</v>
      </c>
      <c r="P67" s="6">
        <f t="shared" si="41"/>
        <v>16</v>
      </c>
      <c r="Q67" s="6">
        <f t="shared" si="42"/>
        <v>0.2</v>
      </c>
      <c r="R67" s="6">
        <v>5</v>
      </c>
      <c r="S67" s="6">
        <f t="shared" si="43"/>
        <v>3.2</v>
      </c>
      <c r="T67" s="6">
        <f t="shared" si="44"/>
        <v>3.2</v>
      </c>
      <c r="U67" s="6">
        <v>17</v>
      </c>
      <c r="V67" s="6">
        <v>3</v>
      </c>
      <c r="W67" s="6">
        <v>8</v>
      </c>
      <c r="X67" s="6">
        <v>1</v>
      </c>
      <c r="Y67" s="6">
        <f t="shared" si="45"/>
        <v>1.125</v>
      </c>
      <c r="Z67" s="6">
        <f t="shared" si="46"/>
        <v>0.5</v>
      </c>
      <c r="AA67" s="6">
        <v>0</v>
      </c>
      <c r="AB67" s="6">
        <f t="shared" si="47"/>
        <v>0.5625</v>
      </c>
      <c r="AC67" s="6">
        <f t="shared" si="48"/>
        <v>3.7625000000000002</v>
      </c>
      <c r="AD67" s="6">
        <f t="shared" si="49"/>
        <v>-2.3000000000000003</v>
      </c>
      <c r="AE67" s="6">
        <v>0</v>
      </c>
      <c r="AF67" s="6">
        <f t="shared" si="50"/>
        <v>1.8374999999999999</v>
      </c>
      <c r="AG67" s="6">
        <f t="shared" si="51"/>
        <v>5.5124999999999993</v>
      </c>
      <c r="AH67" s="6">
        <f t="shared" si="52"/>
        <v>1.3781249999999998</v>
      </c>
      <c r="AI67" s="6">
        <f t="shared" si="53"/>
        <v>14.156406250000002</v>
      </c>
      <c r="AJ67" s="7">
        <f t="shared" si="54"/>
        <v>1.8992285156249995</v>
      </c>
      <c r="AK67" s="3">
        <v>0</v>
      </c>
      <c r="AL67" s="3">
        <v>1</v>
      </c>
      <c r="AM67" s="3">
        <v>3</v>
      </c>
      <c r="AN67" s="3">
        <v>0</v>
      </c>
      <c r="AO67" s="3">
        <v>834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51</v>
      </c>
      <c r="AX67" s="3">
        <v>121.76</v>
      </c>
      <c r="AY67" s="3">
        <v>122</v>
      </c>
      <c r="AZ67" s="3">
        <v>71</v>
      </c>
      <c r="BA67" s="3">
        <v>834</v>
      </c>
      <c r="BB67" s="3">
        <v>1.9</v>
      </c>
      <c r="BC67" s="3">
        <v>0.159</v>
      </c>
      <c r="BD67" s="3">
        <v>17</v>
      </c>
      <c r="BE67" s="3">
        <v>35.450000000000003</v>
      </c>
      <c r="BF67" s="3">
        <v>35</v>
      </c>
      <c r="BG67" s="3">
        <v>18</v>
      </c>
      <c r="BH67" s="3">
        <v>1255.7</v>
      </c>
      <c r="BI67" s="3">
        <v>3</v>
      </c>
      <c r="BJ67" s="3">
        <v>0.127</v>
      </c>
      <c r="BK67" s="3">
        <v>1</v>
      </c>
      <c r="BL67" s="3">
        <v>51</v>
      </c>
      <c r="BM67" s="3">
        <v>121.76</v>
      </c>
      <c r="BN67" s="3">
        <v>122</v>
      </c>
      <c r="BO67" s="3">
        <v>71</v>
      </c>
      <c r="BP67" s="3">
        <v>206</v>
      </c>
      <c r="BQ67" s="3">
        <v>24</v>
      </c>
      <c r="BR67" s="3">
        <v>19.7</v>
      </c>
      <c r="BS67" s="13">
        <v>0.42059000000000002</v>
      </c>
      <c r="BT67" s="12">
        <v>0.27466820542412002</v>
      </c>
    </row>
    <row r="68" spans="1:72" ht="18.75" x14ac:dyDescent="0.25">
      <c r="A68" s="3">
        <v>67</v>
      </c>
      <c r="B68" s="4" t="s">
        <v>101</v>
      </c>
      <c r="C68" s="3">
        <v>2.0000000000000002E-5</v>
      </c>
      <c r="D68" s="5">
        <v>228.13</v>
      </c>
      <c r="E68" s="5">
        <v>3</v>
      </c>
      <c r="F68" s="5">
        <v>4</v>
      </c>
      <c r="G68" s="6">
        <v>0</v>
      </c>
      <c r="H68" s="5">
        <v>2.0499999999999998</v>
      </c>
      <c r="I68" s="5">
        <f t="shared" si="39"/>
        <v>9.48</v>
      </c>
      <c r="J68" s="5">
        <v>0</v>
      </c>
      <c r="K68" s="6">
        <f t="shared" si="40"/>
        <v>11.530000000000001</v>
      </c>
      <c r="L68" s="5">
        <v>3</v>
      </c>
      <c r="M68" s="5">
        <v>51</v>
      </c>
      <c r="N68" s="5">
        <v>3</v>
      </c>
      <c r="O68" s="5">
        <v>5</v>
      </c>
      <c r="P68" s="6">
        <f t="shared" si="41"/>
        <v>16</v>
      </c>
      <c r="Q68" s="6">
        <f t="shared" si="42"/>
        <v>0.2</v>
      </c>
      <c r="R68" s="6">
        <v>5</v>
      </c>
      <c r="S68" s="6">
        <f t="shared" si="43"/>
        <v>3.2</v>
      </c>
      <c r="T68" s="6">
        <f t="shared" si="44"/>
        <v>3.2</v>
      </c>
      <c r="U68" s="6">
        <v>17</v>
      </c>
      <c r="V68" s="6">
        <v>3</v>
      </c>
      <c r="W68" s="6">
        <v>8</v>
      </c>
      <c r="X68" s="6">
        <v>1</v>
      </c>
      <c r="Y68" s="6">
        <f t="shared" si="45"/>
        <v>1.125</v>
      </c>
      <c r="Z68" s="6">
        <f t="shared" si="46"/>
        <v>0.5</v>
      </c>
      <c r="AA68" s="6">
        <v>0</v>
      </c>
      <c r="AB68" s="6">
        <f t="shared" si="47"/>
        <v>0.5625</v>
      </c>
      <c r="AC68" s="6">
        <f t="shared" si="48"/>
        <v>3.7625000000000002</v>
      </c>
      <c r="AD68" s="6">
        <f t="shared" si="49"/>
        <v>-2.3000000000000003</v>
      </c>
      <c r="AE68" s="6">
        <v>0</v>
      </c>
      <c r="AF68" s="6">
        <f t="shared" si="50"/>
        <v>1.8374999999999999</v>
      </c>
      <c r="AG68" s="6">
        <f t="shared" si="51"/>
        <v>5.5124999999999993</v>
      </c>
      <c r="AH68" s="6">
        <f t="shared" si="52"/>
        <v>1.3781249999999998</v>
      </c>
      <c r="AI68" s="6">
        <f t="shared" si="53"/>
        <v>14.156406250000002</v>
      </c>
      <c r="AJ68" s="7">
        <f t="shared" si="54"/>
        <v>1.8992285156249995</v>
      </c>
      <c r="AK68" s="3">
        <v>0</v>
      </c>
      <c r="AL68" s="3">
        <v>1</v>
      </c>
      <c r="AM68" s="3">
        <v>3</v>
      </c>
      <c r="AN68" s="3">
        <v>0</v>
      </c>
      <c r="AO68" s="3">
        <v>834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51</v>
      </c>
      <c r="AX68" s="3">
        <v>121.76</v>
      </c>
      <c r="AY68" s="3">
        <v>122</v>
      </c>
      <c r="AZ68" s="3">
        <v>71</v>
      </c>
      <c r="BA68" s="3">
        <v>834</v>
      </c>
      <c r="BB68" s="3">
        <v>1.9</v>
      </c>
      <c r="BC68" s="3">
        <v>0.159</v>
      </c>
      <c r="BD68" s="3">
        <v>17</v>
      </c>
      <c r="BE68" s="3">
        <v>35.450000000000003</v>
      </c>
      <c r="BF68" s="3">
        <v>35</v>
      </c>
      <c r="BG68" s="3">
        <v>18</v>
      </c>
      <c r="BH68" s="3">
        <v>1255.7</v>
      </c>
      <c r="BI68" s="3">
        <v>3</v>
      </c>
      <c r="BJ68" s="3">
        <v>0.127</v>
      </c>
      <c r="BK68" s="3">
        <v>1</v>
      </c>
      <c r="BL68" s="3">
        <v>51</v>
      </c>
      <c r="BM68" s="3">
        <v>121.76</v>
      </c>
      <c r="BN68" s="3">
        <v>122</v>
      </c>
      <c r="BO68" s="3">
        <v>71</v>
      </c>
      <c r="BP68" s="3">
        <v>206</v>
      </c>
      <c r="BQ68" s="3">
        <v>24</v>
      </c>
      <c r="BR68" s="3">
        <v>19.7</v>
      </c>
      <c r="BS68" s="13">
        <v>0.42059000000000002</v>
      </c>
      <c r="BT68" s="12">
        <v>8.3092902481246303E-2</v>
      </c>
    </row>
    <row r="69" spans="1:72" ht="18.75" x14ac:dyDescent="0.25">
      <c r="A69" s="3">
        <v>68</v>
      </c>
      <c r="B69" s="4" t="s">
        <v>101</v>
      </c>
      <c r="C69" s="3">
        <v>2.5000000000000001E-5</v>
      </c>
      <c r="D69" s="5">
        <v>228.13</v>
      </c>
      <c r="E69" s="5">
        <v>3</v>
      </c>
      <c r="F69" s="5">
        <v>4</v>
      </c>
      <c r="G69" s="6">
        <v>0</v>
      </c>
      <c r="H69" s="5">
        <v>2.0499999999999998</v>
      </c>
      <c r="I69" s="5">
        <f t="shared" si="39"/>
        <v>9.48</v>
      </c>
      <c r="J69" s="5">
        <v>0</v>
      </c>
      <c r="K69" s="6">
        <f t="shared" si="40"/>
        <v>11.530000000000001</v>
      </c>
      <c r="L69" s="5">
        <v>3</v>
      </c>
      <c r="M69" s="5">
        <v>51</v>
      </c>
      <c r="N69" s="5">
        <v>3</v>
      </c>
      <c r="O69" s="5">
        <v>5</v>
      </c>
      <c r="P69" s="6">
        <f t="shared" si="41"/>
        <v>16</v>
      </c>
      <c r="Q69" s="6">
        <f t="shared" si="42"/>
        <v>0.2</v>
      </c>
      <c r="R69" s="6">
        <v>5</v>
      </c>
      <c r="S69" s="6">
        <f t="shared" si="43"/>
        <v>3.2</v>
      </c>
      <c r="T69" s="6">
        <f t="shared" si="44"/>
        <v>3.2</v>
      </c>
      <c r="U69" s="6">
        <v>17</v>
      </c>
      <c r="V69" s="6">
        <v>3</v>
      </c>
      <c r="W69" s="6">
        <v>8</v>
      </c>
      <c r="X69" s="6">
        <v>1</v>
      </c>
      <c r="Y69" s="6">
        <f t="shared" si="45"/>
        <v>1.125</v>
      </c>
      <c r="Z69" s="6">
        <f t="shared" si="46"/>
        <v>0.5</v>
      </c>
      <c r="AA69" s="6">
        <v>0</v>
      </c>
      <c r="AB69" s="6">
        <f t="shared" si="47"/>
        <v>0.5625</v>
      </c>
      <c r="AC69" s="6">
        <f t="shared" si="48"/>
        <v>3.7625000000000002</v>
      </c>
      <c r="AD69" s="6">
        <f t="shared" si="49"/>
        <v>-2.3000000000000003</v>
      </c>
      <c r="AE69" s="6">
        <v>0</v>
      </c>
      <c r="AF69" s="6">
        <f t="shared" si="50"/>
        <v>1.8374999999999999</v>
      </c>
      <c r="AG69" s="6">
        <f t="shared" si="51"/>
        <v>5.5124999999999993</v>
      </c>
      <c r="AH69" s="6">
        <f t="shared" si="52"/>
        <v>1.3781249999999998</v>
      </c>
      <c r="AI69" s="6">
        <f t="shared" si="53"/>
        <v>14.156406250000002</v>
      </c>
      <c r="AJ69" s="7">
        <f t="shared" si="54"/>
        <v>1.8992285156249995</v>
      </c>
      <c r="AK69" s="3">
        <v>0</v>
      </c>
      <c r="AL69" s="3">
        <v>1</v>
      </c>
      <c r="AM69" s="3">
        <v>3</v>
      </c>
      <c r="AN69" s="3">
        <v>0</v>
      </c>
      <c r="AO69" s="3">
        <v>834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51</v>
      </c>
      <c r="AX69" s="3">
        <v>121.76</v>
      </c>
      <c r="AY69" s="3">
        <v>122</v>
      </c>
      <c r="AZ69" s="3">
        <v>71</v>
      </c>
      <c r="BA69" s="3">
        <v>834</v>
      </c>
      <c r="BB69" s="3">
        <v>1.9</v>
      </c>
      <c r="BC69" s="3">
        <v>0.159</v>
      </c>
      <c r="BD69" s="3">
        <v>17</v>
      </c>
      <c r="BE69" s="3">
        <v>35.450000000000003</v>
      </c>
      <c r="BF69" s="3">
        <v>35</v>
      </c>
      <c r="BG69" s="3">
        <v>18</v>
      </c>
      <c r="BH69" s="3">
        <v>1255.7</v>
      </c>
      <c r="BI69" s="3">
        <v>3</v>
      </c>
      <c r="BJ69" s="3">
        <v>0.127</v>
      </c>
      <c r="BK69" s="3">
        <v>1</v>
      </c>
      <c r="BL69" s="3">
        <v>51</v>
      </c>
      <c r="BM69" s="3">
        <v>121.76</v>
      </c>
      <c r="BN69" s="3">
        <v>122</v>
      </c>
      <c r="BO69" s="3">
        <v>71</v>
      </c>
      <c r="BP69" s="3">
        <v>206</v>
      </c>
      <c r="BQ69" s="3">
        <v>24</v>
      </c>
      <c r="BR69" s="3">
        <v>19.7</v>
      </c>
      <c r="BS69" s="13">
        <v>0.42059000000000002</v>
      </c>
      <c r="BT69" s="12">
        <v>1.7695710713598801E-2</v>
      </c>
    </row>
    <row r="70" spans="1:72" ht="18.75" x14ac:dyDescent="0.25">
      <c r="A70" s="3">
        <v>69</v>
      </c>
      <c r="B70" s="4" t="s">
        <v>101</v>
      </c>
      <c r="C70" s="3">
        <v>3.0000000000000001E-5</v>
      </c>
      <c r="D70" s="5">
        <v>228.13</v>
      </c>
      <c r="E70" s="5">
        <v>3</v>
      </c>
      <c r="F70" s="5">
        <v>4</v>
      </c>
      <c r="G70" s="6">
        <v>0</v>
      </c>
      <c r="H70" s="5">
        <v>2.0499999999999998</v>
      </c>
      <c r="I70" s="5">
        <f t="shared" si="39"/>
        <v>9.48</v>
      </c>
      <c r="J70" s="5">
        <v>0</v>
      </c>
      <c r="K70" s="6">
        <f t="shared" si="40"/>
        <v>11.530000000000001</v>
      </c>
      <c r="L70" s="5">
        <v>3</v>
      </c>
      <c r="M70" s="5">
        <v>51</v>
      </c>
      <c r="N70" s="5">
        <v>3</v>
      </c>
      <c r="O70" s="5">
        <v>5</v>
      </c>
      <c r="P70" s="6">
        <f t="shared" si="41"/>
        <v>16</v>
      </c>
      <c r="Q70" s="6">
        <f t="shared" si="42"/>
        <v>0.2</v>
      </c>
      <c r="R70" s="6">
        <v>5</v>
      </c>
      <c r="S70" s="6">
        <f t="shared" si="43"/>
        <v>3.2</v>
      </c>
      <c r="T70" s="6">
        <f t="shared" si="44"/>
        <v>3.2</v>
      </c>
      <c r="U70" s="6">
        <v>17</v>
      </c>
      <c r="V70" s="6">
        <v>3</v>
      </c>
      <c r="W70" s="6">
        <v>8</v>
      </c>
      <c r="X70" s="6">
        <v>1</v>
      </c>
      <c r="Y70" s="6">
        <f t="shared" si="45"/>
        <v>1.125</v>
      </c>
      <c r="Z70" s="6">
        <f t="shared" si="46"/>
        <v>0.5</v>
      </c>
      <c r="AA70" s="6">
        <v>0</v>
      </c>
      <c r="AB70" s="6">
        <f t="shared" si="47"/>
        <v>0.5625</v>
      </c>
      <c r="AC70" s="6">
        <f t="shared" si="48"/>
        <v>3.7625000000000002</v>
      </c>
      <c r="AD70" s="6">
        <f t="shared" si="49"/>
        <v>-2.3000000000000003</v>
      </c>
      <c r="AE70" s="6">
        <v>0</v>
      </c>
      <c r="AF70" s="6">
        <f t="shared" si="50"/>
        <v>1.8374999999999999</v>
      </c>
      <c r="AG70" s="6">
        <f t="shared" si="51"/>
        <v>5.5124999999999993</v>
      </c>
      <c r="AH70" s="6">
        <f t="shared" si="52"/>
        <v>1.3781249999999998</v>
      </c>
      <c r="AI70" s="6">
        <f t="shared" si="53"/>
        <v>14.156406250000002</v>
      </c>
      <c r="AJ70" s="7">
        <f t="shared" si="54"/>
        <v>1.8992285156249995</v>
      </c>
      <c r="AK70" s="3">
        <v>0</v>
      </c>
      <c r="AL70" s="3">
        <v>1</v>
      </c>
      <c r="AM70" s="3">
        <v>3</v>
      </c>
      <c r="AN70" s="3">
        <v>0</v>
      </c>
      <c r="AO70" s="3">
        <v>834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51</v>
      </c>
      <c r="AX70" s="3">
        <v>121.76</v>
      </c>
      <c r="AY70" s="3">
        <v>122</v>
      </c>
      <c r="AZ70" s="3">
        <v>71</v>
      </c>
      <c r="BA70" s="3">
        <v>834</v>
      </c>
      <c r="BB70" s="3">
        <v>1.9</v>
      </c>
      <c r="BC70" s="3">
        <v>0.159</v>
      </c>
      <c r="BD70" s="3">
        <v>17</v>
      </c>
      <c r="BE70" s="3">
        <v>35.450000000000003</v>
      </c>
      <c r="BF70" s="3">
        <v>35</v>
      </c>
      <c r="BG70" s="3">
        <v>18</v>
      </c>
      <c r="BH70" s="3">
        <v>1255.7</v>
      </c>
      <c r="BI70" s="3">
        <v>3</v>
      </c>
      <c r="BJ70" s="3">
        <v>0.127</v>
      </c>
      <c r="BK70" s="3">
        <v>1</v>
      </c>
      <c r="BL70" s="3">
        <v>51</v>
      </c>
      <c r="BM70" s="3">
        <v>121.76</v>
      </c>
      <c r="BN70" s="3">
        <v>122</v>
      </c>
      <c r="BO70" s="3">
        <v>71</v>
      </c>
      <c r="BP70" s="3">
        <v>206</v>
      </c>
      <c r="BQ70" s="3">
        <v>24</v>
      </c>
      <c r="BR70" s="3">
        <v>19.7</v>
      </c>
      <c r="BS70" s="13">
        <v>0.42059000000000002</v>
      </c>
      <c r="BT70" s="12">
        <v>1.4618195806885901E-2</v>
      </c>
    </row>
    <row r="71" spans="1:72" ht="18.75" x14ac:dyDescent="0.25">
      <c r="A71" s="3" t="s">
        <v>102</v>
      </c>
      <c r="B71" s="4" t="s">
        <v>101</v>
      </c>
      <c r="C71" s="3">
        <v>3.4999999999999997E-5</v>
      </c>
      <c r="D71" s="5">
        <v>228.13</v>
      </c>
      <c r="E71" s="5">
        <v>3</v>
      </c>
      <c r="F71" s="5">
        <v>4</v>
      </c>
      <c r="G71" s="6">
        <v>0</v>
      </c>
      <c r="H71" s="5">
        <v>2.0499999999999998</v>
      </c>
      <c r="I71" s="5">
        <f t="shared" si="39"/>
        <v>9.48</v>
      </c>
      <c r="J71" s="5">
        <v>0</v>
      </c>
      <c r="K71" s="6">
        <f t="shared" si="40"/>
        <v>11.530000000000001</v>
      </c>
      <c r="L71" s="5">
        <v>3</v>
      </c>
      <c r="M71" s="5">
        <v>51</v>
      </c>
      <c r="N71" s="5">
        <v>3</v>
      </c>
      <c r="O71" s="5">
        <v>5</v>
      </c>
      <c r="P71" s="6">
        <f t="shared" si="41"/>
        <v>16</v>
      </c>
      <c r="Q71" s="6">
        <f t="shared" si="42"/>
        <v>0.2</v>
      </c>
      <c r="R71" s="6">
        <v>5</v>
      </c>
      <c r="S71" s="6">
        <f t="shared" si="43"/>
        <v>3.2</v>
      </c>
      <c r="T71" s="6">
        <f t="shared" si="44"/>
        <v>3.2</v>
      </c>
      <c r="U71" s="6">
        <v>17</v>
      </c>
      <c r="V71" s="6">
        <v>3</v>
      </c>
      <c r="W71" s="6">
        <v>8</v>
      </c>
      <c r="X71" s="6">
        <v>1</v>
      </c>
      <c r="Y71" s="6">
        <f t="shared" si="45"/>
        <v>1.125</v>
      </c>
      <c r="Z71" s="6">
        <f t="shared" si="46"/>
        <v>0.5</v>
      </c>
      <c r="AA71" s="6">
        <v>0</v>
      </c>
      <c r="AB71" s="6">
        <f t="shared" si="47"/>
        <v>0.5625</v>
      </c>
      <c r="AC71" s="6">
        <f t="shared" si="48"/>
        <v>3.7625000000000002</v>
      </c>
      <c r="AD71" s="6">
        <f t="shared" si="49"/>
        <v>-2.3000000000000003</v>
      </c>
      <c r="AE71" s="6">
        <v>0</v>
      </c>
      <c r="AF71" s="6">
        <f t="shared" si="50"/>
        <v>1.8374999999999999</v>
      </c>
      <c r="AG71" s="6">
        <f t="shared" si="51"/>
        <v>5.5124999999999993</v>
      </c>
      <c r="AH71" s="6">
        <f t="shared" si="52"/>
        <v>1.3781249999999998</v>
      </c>
      <c r="AI71" s="6">
        <f t="shared" si="53"/>
        <v>14.156406250000002</v>
      </c>
      <c r="AJ71" s="7">
        <f t="shared" si="54"/>
        <v>1.8992285156249995</v>
      </c>
      <c r="AK71" s="3">
        <v>0</v>
      </c>
      <c r="AL71" s="3">
        <v>1</v>
      </c>
      <c r="AM71" s="3">
        <v>3</v>
      </c>
      <c r="AN71" s="3">
        <v>0</v>
      </c>
      <c r="AO71" s="3">
        <v>834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51</v>
      </c>
      <c r="AX71" s="3">
        <v>121.76</v>
      </c>
      <c r="AY71" s="3">
        <v>122</v>
      </c>
      <c r="AZ71" s="3">
        <v>71</v>
      </c>
      <c r="BA71" s="3">
        <v>834</v>
      </c>
      <c r="BB71" s="3">
        <v>1.9</v>
      </c>
      <c r="BC71" s="3">
        <v>0.159</v>
      </c>
      <c r="BD71" s="3">
        <v>17</v>
      </c>
      <c r="BE71" s="3">
        <v>35.450000000000003</v>
      </c>
      <c r="BF71" s="3">
        <v>35</v>
      </c>
      <c r="BG71" s="3">
        <v>18</v>
      </c>
      <c r="BH71" s="3">
        <v>1255.7</v>
      </c>
      <c r="BI71" s="3">
        <v>3</v>
      </c>
      <c r="BJ71" s="3">
        <v>0.127</v>
      </c>
      <c r="BK71" s="3">
        <v>1</v>
      </c>
      <c r="BL71" s="3">
        <v>51</v>
      </c>
      <c r="BM71" s="3">
        <v>121.76</v>
      </c>
      <c r="BN71" s="3">
        <v>122</v>
      </c>
      <c r="BO71" s="3">
        <v>71</v>
      </c>
      <c r="BP71" s="3">
        <v>206</v>
      </c>
      <c r="BQ71" s="3">
        <v>24</v>
      </c>
      <c r="BR71" s="3">
        <v>19.7</v>
      </c>
      <c r="BS71" s="13">
        <v>0.42059000000000002</v>
      </c>
      <c r="BT71" s="12">
        <v>1.23100596268513E-2</v>
      </c>
    </row>
    <row r="72" spans="1:72" ht="18.75" x14ac:dyDescent="0.25">
      <c r="A72" s="3">
        <v>71</v>
      </c>
      <c r="B72" s="4" t="s">
        <v>101</v>
      </c>
      <c r="C72" s="3">
        <v>4.0000000000000003E-5</v>
      </c>
      <c r="D72" s="5">
        <v>228.13</v>
      </c>
      <c r="E72" s="5">
        <v>3</v>
      </c>
      <c r="F72" s="5">
        <v>4</v>
      </c>
      <c r="G72" s="6">
        <v>0</v>
      </c>
      <c r="H72" s="5">
        <v>2.0499999999999998</v>
      </c>
      <c r="I72" s="5">
        <f t="shared" si="39"/>
        <v>9.48</v>
      </c>
      <c r="J72" s="5">
        <v>0</v>
      </c>
      <c r="K72" s="6">
        <f t="shared" si="40"/>
        <v>11.530000000000001</v>
      </c>
      <c r="L72" s="5">
        <v>3</v>
      </c>
      <c r="M72" s="5">
        <v>51</v>
      </c>
      <c r="N72" s="5">
        <v>3</v>
      </c>
      <c r="O72" s="5">
        <v>5</v>
      </c>
      <c r="P72" s="6">
        <f t="shared" si="41"/>
        <v>16</v>
      </c>
      <c r="Q72" s="6">
        <f t="shared" si="42"/>
        <v>0.2</v>
      </c>
      <c r="R72" s="6">
        <v>5</v>
      </c>
      <c r="S72" s="6">
        <f t="shared" si="43"/>
        <v>3.2</v>
      </c>
      <c r="T72" s="6">
        <f t="shared" si="44"/>
        <v>3.2</v>
      </c>
      <c r="U72" s="6">
        <v>17</v>
      </c>
      <c r="V72" s="6">
        <v>3</v>
      </c>
      <c r="W72" s="6">
        <v>8</v>
      </c>
      <c r="X72" s="6">
        <v>1</v>
      </c>
      <c r="Y72" s="6">
        <f t="shared" si="45"/>
        <v>1.125</v>
      </c>
      <c r="Z72" s="6">
        <f t="shared" si="46"/>
        <v>0.5</v>
      </c>
      <c r="AA72" s="6">
        <v>0</v>
      </c>
      <c r="AB72" s="6">
        <f t="shared" si="47"/>
        <v>0.5625</v>
      </c>
      <c r="AC72" s="6">
        <f t="shared" si="48"/>
        <v>3.7625000000000002</v>
      </c>
      <c r="AD72" s="6">
        <f t="shared" si="49"/>
        <v>-2.3000000000000003</v>
      </c>
      <c r="AE72" s="6">
        <v>0</v>
      </c>
      <c r="AF72" s="6">
        <f t="shared" si="50"/>
        <v>1.8374999999999999</v>
      </c>
      <c r="AG72" s="6">
        <f t="shared" si="51"/>
        <v>5.5124999999999993</v>
      </c>
      <c r="AH72" s="6">
        <f t="shared" si="52"/>
        <v>1.3781249999999998</v>
      </c>
      <c r="AI72" s="6">
        <f t="shared" si="53"/>
        <v>14.156406250000002</v>
      </c>
      <c r="AJ72" s="7">
        <f t="shared" si="54"/>
        <v>1.8992285156249995</v>
      </c>
      <c r="AK72" s="3">
        <v>0</v>
      </c>
      <c r="AL72" s="3">
        <v>1</v>
      </c>
      <c r="AM72" s="3">
        <v>3</v>
      </c>
      <c r="AN72" s="3">
        <v>0</v>
      </c>
      <c r="AO72" s="3">
        <v>834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51</v>
      </c>
      <c r="AX72" s="3">
        <v>121.76</v>
      </c>
      <c r="AY72" s="3">
        <v>122</v>
      </c>
      <c r="AZ72" s="3">
        <v>71</v>
      </c>
      <c r="BA72" s="3">
        <v>834</v>
      </c>
      <c r="BB72" s="3">
        <v>1.9</v>
      </c>
      <c r="BC72" s="3">
        <v>0.159</v>
      </c>
      <c r="BD72" s="3">
        <v>17</v>
      </c>
      <c r="BE72" s="3">
        <v>35.450000000000003</v>
      </c>
      <c r="BF72" s="3">
        <v>35</v>
      </c>
      <c r="BG72" s="3">
        <v>18</v>
      </c>
      <c r="BH72" s="3">
        <v>1255.7</v>
      </c>
      <c r="BI72" s="3">
        <v>3</v>
      </c>
      <c r="BJ72" s="3">
        <v>0.127</v>
      </c>
      <c r="BK72" s="3">
        <v>1</v>
      </c>
      <c r="BL72" s="3">
        <v>51</v>
      </c>
      <c r="BM72" s="3">
        <v>121.76</v>
      </c>
      <c r="BN72" s="3">
        <v>122</v>
      </c>
      <c r="BO72" s="3">
        <v>71</v>
      </c>
      <c r="BP72" s="3">
        <v>206</v>
      </c>
      <c r="BQ72" s="3">
        <v>24</v>
      </c>
      <c r="BR72" s="3">
        <v>19.7</v>
      </c>
      <c r="BS72" s="13">
        <v>0.42059000000000002</v>
      </c>
      <c r="BT72" s="12">
        <v>1.23100596268513E-2</v>
      </c>
    </row>
    <row r="73" spans="1:72" ht="18.75" x14ac:dyDescent="0.25">
      <c r="A73" s="3">
        <v>72</v>
      </c>
      <c r="B73" s="4" t="s">
        <v>101</v>
      </c>
      <c r="C73" s="3">
        <v>4.5000000000000003E-5</v>
      </c>
      <c r="D73" s="5">
        <v>228.13</v>
      </c>
      <c r="E73" s="5">
        <v>3</v>
      </c>
      <c r="F73" s="5">
        <v>4</v>
      </c>
      <c r="G73" s="6">
        <v>0</v>
      </c>
      <c r="H73" s="5">
        <v>2.0499999999999998</v>
      </c>
      <c r="I73" s="5">
        <f t="shared" si="39"/>
        <v>9.48</v>
      </c>
      <c r="J73" s="5">
        <v>0</v>
      </c>
      <c r="K73" s="6">
        <f t="shared" si="40"/>
        <v>11.530000000000001</v>
      </c>
      <c r="L73" s="5">
        <v>3</v>
      </c>
      <c r="M73" s="5">
        <v>51</v>
      </c>
      <c r="N73" s="5">
        <v>3</v>
      </c>
      <c r="O73" s="5">
        <v>5</v>
      </c>
      <c r="P73" s="6">
        <f t="shared" si="41"/>
        <v>16</v>
      </c>
      <c r="Q73" s="6">
        <f t="shared" si="42"/>
        <v>0.2</v>
      </c>
      <c r="R73" s="6">
        <v>5</v>
      </c>
      <c r="S73" s="6">
        <f t="shared" si="43"/>
        <v>3.2</v>
      </c>
      <c r="T73" s="6">
        <f t="shared" si="44"/>
        <v>3.2</v>
      </c>
      <c r="U73" s="6">
        <v>17</v>
      </c>
      <c r="V73" s="6">
        <v>3</v>
      </c>
      <c r="W73" s="6">
        <v>8</v>
      </c>
      <c r="X73" s="6">
        <v>1</v>
      </c>
      <c r="Y73" s="6">
        <f t="shared" si="45"/>
        <v>1.125</v>
      </c>
      <c r="Z73" s="6">
        <f t="shared" si="46"/>
        <v>0.5</v>
      </c>
      <c r="AA73" s="6">
        <v>0</v>
      </c>
      <c r="AB73" s="6">
        <f t="shared" si="47"/>
        <v>0.5625</v>
      </c>
      <c r="AC73" s="6">
        <f t="shared" si="48"/>
        <v>3.7625000000000002</v>
      </c>
      <c r="AD73" s="6">
        <f t="shared" si="49"/>
        <v>-2.3000000000000003</v>
      </c>
      <c r="AE73" s="6">
        <v>0</v>
      </c>
      <c r="AF73" s="6">
        <f t="shared" si="50"/>
        <v>1.8374999999999999</v>
      </c>
      <c r="AG73" s="6">
        <f t="shared" si="51"/>
        <v>5.5124999999999993</v>
      </c>
      <c r="AH73" s="6">
        <f t="shared" si="52"/>
        <v>1.3781249999999998</v>
      </c>
      <c r="AI73" s="6">
        <f t="shared" si="53"/>
        <v>14.156406250000002</v>
      </c>
      <c r="AJ73" s="7">
        <f t="shared" si="54"/>
        <v>1.8992285156249995</v>
      </c>
      <c r="AK73" s="3">
        <v>0</v>
      </c>
      <c r="AL73" s="3">
        <v>1</v>
      </c>
      <c r="AM73" s="3">
        <v>3</v>
      </c>
      <c r="AN73" s="3">
        <v>0</v>
      </c>
      <c r="AO73" s="3">
        <v>834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51</v>
      </c>
      <c r="AX73" s="3">
        <v>121.76</v>
      </c>
      <c r="AY73" s="3">
        <v>122</v>
      </c>
      <c r="AZ73" s="3">
        <v>71</v>
      </c>
      <c r="BA73" s="3">
        <v>834</v>
      </c>
      <c r="BB73" s="3">
        <v>1.9</v>
      </c>
      <c r="BC73" s="3">
        <v>0.159</v>
      </c>
      <c r="BD73" s="3">
        <v>17</v>
      </c>
      <c r="BE73" s="3">
        <v>35.450000000000003</v>
      </c>
      <c r="BF73" s="3">
        <v>35</v>
      </c>
      <c r="BG73" s="3">
        <v>18</v>
      </c>
      <c r="BH73" s="3">
        <v>1255.7</v>
      </c>
      <c r="BI73" s="3">
        <v>3</v>
      </c>
      <c r="BJ73" s="3">
        <v>0.127</v>
      </c>
      <c r="BK73" s="3">
        <v>1</v>
      </c>
      <c r="BL73" s="3">
        <v>51</v>
      </c>
      <c r="BM73" s="3">
        <v>121.76</v>
      </c>
      <c r="BN73" s="3">
        <v>122</v>
      </c>
      <c r="BO73" s="3">
        <v>71</v>
      </c>
      <c r="BP73" s="3">
        <v>206</v>
      </c>
      <c r="BQ73" s="3">
        <v>24</v>
      </c>
      <c r="BR73" s="3">
        <v>19.7</v>
      </c>
      <c r="BS73" s="13">
        <v>0.42059000000000002</v>
      </c>
      <c r="BT73" s="12">
        <v>5.7703404500864999E-3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data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2023-06-23T07:48:37Z</dcterms:modified>
</cp:coreProperties>
</file>